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0950" windowHeight="7995" activeTab="0"/>
  </bookViews>
  <sheets>
    <sheet name="бюджет" sheetId="1" r:id="rId1"/>
  </sheets>
  <definedNames>
    <definedName name="_xlnm._FilterDatabase" localSheetId="0" hidden="1">'бюджет'!$A$13:$G$240</definedName>
    <definedName name="_xlnm.Print_Titles" localSheetId="0">'бюджет'!$13:$14</definedName>
    <definedName name="_xlnm.Print_Area" localSheetId="0">'бюджет'!$A$1:$G$240</definedName>
  </definedNames>
  <calcPr fullCalcOnLoad="1"/>
</workbook>
</file>

<file path=xl/sharedStrings.xml><?xml version="1.0" encoding="utf-8"?>
<sst xmlns="http://schemas.openxmlformats.org/spreadsheetml/2006/main" count="660" uniqueCount="264">
  <si>
    <t>Наименование</t>
  </si>
  <si>
    <t>ЦСР</t>
  </si>
  <si>
    <t>ВР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</si>
  <si>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</si>
  <si>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</si>
  <si>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</si>
  <si>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</si>
  <si>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</si>
  <si>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</si>
  <si>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</si>
  <si>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</si>
  <si>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</si>
  <si>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</si>
  <si>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</si>
  <si>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</si>
  <si>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</si>
  <si>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</si>
  <si>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</si>
  <si>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</si>
  <si>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</si>
  <si>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</si>
  <si>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</si>
  <si>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</si>
  <si>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</si>
  <si>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</si>
  <si>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</si>
  <si>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</si>
  <si>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</si>
  <si>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1301</t>
  </si>
  <si>
    <t>0804</t>
  </si>
  <si>
    <t xml:space="preserve">Другие вопросы в области культуры, кинематографии </t>
  </si>
  <si>
    <t>0113</t>
  </si>
  <si>
    <t>0106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</si>
  <si>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</si>
  <si>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</si>
  <si>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</si>
  <si>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</si>
  <si>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</si>
  <si>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</si>
  <si>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</si>
  <si>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</si>
  <si>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</si>
  <si>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</si>
  <si>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</si>
  <si>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</si>
  <si>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</si>
  <si>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</si>
  <si>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</si>
  <si>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</si>
  <si>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</si>
  <si>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>Муниципальная программа "Обеспечение повышения энергоэффективности в МО Суховское сельское поселение "</t>
  </si>
  <si>
    <t>Муниципальная программа "Развитие культуры, физической культуры и спорта в МО Суховское сельское поселение"</t>
  </si>
  <si>
    <t xml:space="preserve"> решением Совета депутатов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</si>
  <si>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</si>
  <si>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</si>
  <si>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</si>
  <si>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</si>
  <si>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</si>
  <si>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</si>
  <si>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</si>
  <si>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</si>
  <si>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</si>
  <si>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Организация пожарно-профилактической работы на территории поселения (в т.ч. добровольно-пожарные дружины)</t>
  </si>
  <si>
    <t>16 0 00 00000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</si>
  <si>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</si>
  <si>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</si>
  <si>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17 0 00 00000</t>
  </si>
  <si>
    <t xml:space="preserve">Мероприятия направленные на снижение затрат по уличному освещению </t>
  </si>
  <si>
    <t>19 0 00 00000</t>
  </si>
  <si>
    <t xml:space="preserve">Организация и проведение мероприятий в сфере культуры </t>
  </si>
  <si>
    <t xml:space="preserve">Организация и проведение мероприятий в области  спорта и физической культуры </t>
  </si>
  <si>
    <t>67 0 00 00000</t>
  </si>
  <si>
    <t>67 1 09 00000</t>
  </si>
  <si>
    <t>67 3 09 00000</t>
  </si>
  <si>
    <t>67 4 09 00000</t>
  </si>
  <si>
    <t>67 9 09 00000</t>
  </si>
  <si>
    <t>67 9 09 71340</t>
  </si>
  <si>
    <t>82 0 00 00000</t>
  </si>
  <si>
    <t xml:space="preserve">Доплаты к пенсиям муниципальных служащих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</si>
  <si>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</si>
  <si>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</si>
  <si>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</si>
  <si>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</si>
  <si>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 xml:space="preserve">Расходы на проведение юридической экспертизы нормативно правовых актов </t>
  </si>
  <si>
    <t>98 9 09 10130</t>
  </si>
  <si>
    <t>98 9 09 10410</t>
  </si>
  <si>
    <t>98 9 09 15350</t>
  </si>
  <si>
    <t>98 9 09 51180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</si>
  <si>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</si>
  <si>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</si>
  <si>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</si>
  <si>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</si>
  <si>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</si>
  <si>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</si>
  <si>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</si>
  <si>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</si>
  <si>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</si>
  <si>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>97 0 00 00000</t>
  </si>
  <si>
    <t>Осуществление мероприятий по содержанию уличного освещения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</si>
  <si>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</si>
  <si>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</si>
  <si>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</si>
  <si>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</si>
  <si>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Осуществление отдельных государственных полномочий Ленинградской области в сфере административных правоотношений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</si>
  <si>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</si>
  <si>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</si>
  <si>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</si>
  <si>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 xml:space="preserve">Осуществление части полномочий поселений по формированию, утверждению, исполнению  бюджета </t>
  </si>
  <si>
    <t xml:space="preserve">Процентные платежи по муниципальному долгу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</si>
  <si>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</si>
  <si>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"Благоустройство деревни Сухое"</t>
  </si>
  <si>
    <t>4И 0 00 00000</t>
  </si>
  <si>
    <t>Расходы на приобретение товаров, работ, услуг в целях обеспечения публикации муниципальных правовых актов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</si>
  <si>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</si>
  <si>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98 9 09 16270</t>
  </si>
  <si>
    <t>Составление смет, проведение экспертиз и осуществление технического надзора</t>
  </si>
  <si>
    <t>Осуществление первичного воинского учета на территориях, где отсутствуют военные комиссариаты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</si>
  <si>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</si>
  <si>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</si>
  <si>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98 9 09 14190</t>
  </si>
  <si>
    <t>Содержание автомобильных дорог местного значения и искусственных сооружений на них</t>
  </si>
  <si>
    <t>Поддержка развития общественной инфраструктуры муниципального значения</t>
  </si>
  <si>
    <t>200</t>
  </si>
  <si>
    <t>500</t>
  </si>
  <si>
    <t>300</t>
  </si>
  <si>
    <t>100</t>
  </si>
  <si>
    <t>800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</si>
  <si>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</si>
  <si>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</si>
  <si>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</si>
  <si>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</si>
  <si>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Межбюджетные трансферты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</si>
  <si>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</si>
  <si>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</si>
  <si>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</si>
  <si>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</si>
  <si>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</si>
  <si>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 xml:space="preserve">Мероприятия в области коммунального хозяйства </t>
  </si>
  <si>
    <t>Мероприятия по созданию мест (площадок) накопления твердых коммунальных отходов</t>
  </si>
  <si>
    <t>Мероприятия направленные на обеспечение безопасности дорожного движения на территории поселения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</si>
  <si>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</si>
  <si>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</si>
  <si>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</si>
  <si>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</si>
  <si>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Рп ПР</t>
  </si>
  <si>
    <t xml:space="preserve"> 2022 год 
сумма
(тысяч рублей)</t>
  </si>
  <si>
    <t xml:space="preserve"> 2023 год 
сумма
(тысяч рублей)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</si>
  <si>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</si>
  <si>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</si>
  <si>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</si>
  <si>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</si>
  <si>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</si>
  <si>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Мероприятия с сфере пожарной безопасности</t>
  </si>
  <si>
    <t>Мероприятия по ремонту  дорог общего пользования</t>
  </si>
  <si>
    <t>0705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</si>
  <si>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</si>
  <si>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</si>
  <si>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Ремонт автомобильных дорог общего пользования местного значения</t>
  </si>
  <si>
    <t>98 9 09 15010</t>
  </si>
  <si>
    <t>Капитальный ремонт (ремонт) муниципального жилищного фонда</t>
  </si>
  <si>
    <t>600</t>
  </si>
  <si>
    <t>Предоставление субсидий бюджетным, автономным учреждениям и иным некоммерческим организациям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</si>
  <si>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Суховское сельское поселение на 2022 год и на плановый период 2023 и 2024 годов</t>
  </si>
  <si>
    <t xml:space="preserve"> 2024 год 
сумма
(тысяч рублей)</t>
  </si>
  <si>
    <t>67 1 09 00150</t>
  </si>
  <si>
    <t>67 3 09 00150</t>
  </si>
  <si>
    <t>Исполнение функций органов местного самоуправления</t>
  </si>
  <si>
    <t>67 4 09 00150</t>
  </si>
  <si>
    <t>98 9 09 15460</t>
  </si>
  <si>
    <t>98 9 09 1460</t>
  </si>
  <si>
    <t>Взнос на капитальный ремонт общего имущества в многоквартирном доме на территории муниципального образования</t>
  </si>
  <si>
    <t>(Приложение 2)</t>
  </si>
  <si>
    <t xml:space="preserve"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 </t>
  </si>
  <si>
    <t>от "14"декабря 2021 г. № 31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</si>
  <si>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</si>
  <si>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</si>
  <si>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"Обеспечение и поддержание в готовности сил и средств ГО и ЧС"</t>
  </si>
  <si>
    <t>15 4 00 00000</t>
  </si>
  <si>
    <t>15 4 01 00000</t>
  </si>
  <si>
    <t>15 4 01 13490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</si>
  <si>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</si>
  <si>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</si>
  <si>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15 4 02 13130</t>
  </si>
  <si>
    <t>Организация осуществления мероприятий по предупреждению и тушению пожаров на территории поселения</t>
  </si>
  <si>
    <t>15 4 02 13120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</si>
  <si>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</si>
  <si>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</si>
  <si>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</si>
  <si>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16 4 00 00000</t>
  </si>
  <si>
    <t>16 4 01 00000</t>
  </si>
  <si>
    <t>16 4 01 14180</t>
  </si>
  <si>
    <t>16 4 01 14220</t>
  </si>
  <si>
    <t>16 4 01 14230</t>
  </si>
  <si>
    <t>16 4 01 95010</t>
  </si>
  <si>
    <t>Комплекс процессных мероприятий "Обеспечение безопасности дорожного движения"</t>
  </si>
  <si>
    <t>16 4 01 S0140</t>
  </si>
  <si>
    <t>16 4 02 00000</t>
  </si>
  <si>
    <t>16 4 02 14750</t>
  </si>
  <si>
    <t>17 4 01 00000</t>
  </si>
  <si>
    <t>Комплекс процессных мероприятий "Мероприятия направленные на снижение затрат по содержанию уличного освещения на территории поселения"</t>
  </si>
  <si>
    <t>17 4 01 15520</t>
  </si>
  <si>
    <t>18 4 01 00000</t>
  </si>
  <si>
    <t>18 4 01 10500</t>
  </si>
  <si>
    <t>Комплекс процессных мероприятий "Развитие и совершенствование муниципальной службы"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</si>
  <si>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</si>
  <si>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</si>
  <si>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</si>
  <si>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19 4 01 00160</t>
  </si>
  <si>
    <t>Обеспечение деятельности (услуги, работы) муниципальных учреждений</t>
  </si>
  <si>
    <t>19 4 01 S0360</t>
  </si>
  <si>
    <t>19 4 01 S4840</t>
  </si>
  <si>
    <t>Комплекс процессных мероприятий "Мероприятия организационного характера"</t>
  </si>
  <si>
    <t>19 4 02 00000</t>
  </si>
  <si>
    <t>19 4 02 11590</t>
  </si>
  <si>
    <t>19 4 03 00000</t>
  </si>
  <si>
    <t>19 4 03 11600</t>
  </si>
  <si>
    <t>Комплекс процессных мероприятий "Развитие физической культуры и спорта в МО Суховское сельское поселение"</t>
  </si>
  <si>
    <t>50 0 00 00000</t>
  </si>
  <si>
    <t>50 4 01 00000</t>
  </si>
  <si>
    <t>Комплекс процессных мероприятий "Организация благоустройства на территории поселения"</t>
  </si>
  <si>
    <t>50 4 01 15510</t>
  </si>
  <si>
    <t>50 4 01 15350</t>
  </si>
  <si>
    <t>50 4 01 15360</t>
  </si>
  <si>
    <t>50 4 01 15310</t>
  </si>
  <si>
    <t>Расходы на уличное освещение</t>
  </si>
  <si>
    <t>Комплекс процессных мероприятий "Создание системы обращения с отходами потребления на территории МО Суховское сельское поселение"</t>
  </si>
  <si>
    <t>50 4 02 00000</t>
  </si>
  <si>
    <t>50 4 02 16650</t>
  </si>
  <si>
    <t>50 8 01 S4790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</si>
  <si>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</si>
  <si>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50 8 01 00000</t>
  </si>
  <si>
    <t>1N 4 01 00000</t>
  </si>
  <si>
    <t>1N 4 01 S4770</t>
  </si>
  <si>
    <t>Комплекс процессных мероприятий "Поддержка проектов инициатив граждан"</t>
  </si>
  <si>
    <t>4И 4 01 00000</t>
  </si>
  <si>
    <t>4И 4 01 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</si>
  <si>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</si>
  <si>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4Н 4 01 00000</t>
  </si>
  <si>
    <t>Муниципальная программа 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</si>
  <si>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</si>
  <si>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>4Н 4 01 13610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</si>
  <si>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</si>
  <si>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82 4 01 00000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</si>
  <si>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</si>
  <si>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</si>
  <si>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</si>
  <si>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97 4 01 00000</t>
  </si>
  <si>
    <t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</t>
  </si>
  <si>
    <t>97 4 01 14670</t>
  </si>
  <si>
    <t>Комплекс процессных мероприятий "Мероприятия по борьбе с борщевиком Сосновского"</t>
  </si>
  <si>
    <t>Реализация мероприятий направленных на борьбу с борщевиком Сосновского</t>
  </si>
  <si>
    <t>Эксплуатационное, техническое обслуживание оборудования МСО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</si>
  <si>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</si>
  <si>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</si>
  <si>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"Содержание, капитальный ремонт и ремонт автомобильных дорог общего пользования"</t>
  </si>
  <si>
    <t>Комплекс процессных мероприятий "Развитие культуры и модернизация учреждений культуры"</t>
  </si>
  <si>
    <t>Организация мероприятий по обеспечению безопасности людей на водных объектах</t>
  </si>
  <si>
    <t>15 4 01 13230</t>
  </si>
  <si>
    <t>(в редакции решения совета депутатов</t>
  </si>
  <si>
    <t>50 8 01 S4960</t>
  </si>
  <si>
    <t>Оснащение мест (площадок) накопления твердых коммунальных отходов емкостями для накопления</t>
  </si>
  <si>
    <t>98 9 09 15340</t>
  </si>
  <si>
    <t>Организация и содержание мест захоронения</t>
  </si>
  <si>
    <t>от 21 февраля 2022 года № 03)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</si>
</sst>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Times New Roman"/>
      <family val="1"/>
    </font>
    <font>
      <i/>
      <sz val="12"/>
      <color indexed="8"/>
      <name val="Arial Cyr"/>
      <family val="0"/>
    </font>
    <font>
      <i/>
      <sz val="10"/>
      <color indexed="8"/>
      <name val="Times New Roman"/>
      <family val="1"/>
    </font>
    <font>
      <b/>
      <sz val="12"/>
      <color indexed="8"/>
      <name val="Arial Cyr"/>
      <family val="0"/>
    </font>
    <font>
      <b/>
      <i/>
      <sz val="12"/>
      <color indexed="8"/>
      <name val="Arial Cyr"/>
      <family val="2"/>
    </font>
    <font>
      <sz val="12"/>
      <color indexed="8"/>
      <name val="Arial Cyr"/>
      <family val="2"/>
    </font>
    <font>
      <b/>
      <sz val="14"/>
      <color indexed="8"/>
      <name val="Arial"/>
      <family val="2"/>
    </font>
    <font>
      <sz val="12"/>
      <color indexed="36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Times New Roman"/>
      <family val="1"/>
    </font>
    <font>
      <i/>
      <sz val="12"/>
      <color theme="1"/>
      <name val="Arial Cyr"/>
      <family val="0"/>
    </font>
    <font>
      <i/>
      <sz val="10"/>
      <color theme="1"/>
      <name val="Times New Roman"/>
      <family val="1"/>
    </font>
    <font>
      <b/>
      <sz val="12"/>
      <color theme="1"/>
      <name val="Arial Cyr"/>
      <family val="0"/>
    </font>
    <font>
      <b/>
      <i/>
      <sz val="12"/>
      <color theme="1"/>
      <name val="Arial Cyr"/>
      <family val="2"/>
    </font>
    <font>
      <sz val="12"/>
      <color theme="1"/>
      <name val="Arial Cyr"/>
      <family val="2"/>
    </font>
    <font>
      <sz val="12"/>
      <color rgb="FF7030A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double">
        <color indexed="8"/>
      </top>
      <bottom style="thin"/>
    </border>
    <border>
      <left style="hair"/>
      <right style="thin"/>
      <top style="double">
        <color indexed="8"/>
      </top>
      <bottom style="thin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thin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thin"/>
      <top style="thin">
        <color indexed="8"/>
      </top>
      <bottom style="thin"/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thin"/>
      <top style="hair"/>
      <bottom style="thin">
        <color indexed="8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hair"/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 style="thin"/>
      <top style="thin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2" fillId="0" borderId="0" xfId="0" applyFont="1" applyFill="1" applyAlignment="1">
      <alignment horizontal="right"/>
    </xf>
    <xf numFmtId="0" fontId="52" fillId="0" borderId="0" xfId="0" applyFont="1" applyFill="1" applyBorder="1" applyAlignment="1">
      <alignment horizontal="right"/>
    </xf>
    <xf numFmtId="0" fontId="53" fillId="0" borderId="0" xfId="0" applyFont="1" applyFill="1" applyAlignment="1">
      <alignment horizontal="center" wrapText="1"/>
    </xf>
    <xf numFmtId="0" fontId="54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49" fontId="58" fillId="0" borderId="15" xfId="0" applyNumberFormat="1" applyFont="1" applyFill="1" applyBorder="1" applyAlignment="1">
      <alignment horizontal="left" wrapText="1"/>
    </xf>
    <xf numFmtId="49" fontId="58" fillId="0" borderId="16" xfId="0" applyNumberFormat="1" applyFont="1" applyFill="1" applyBorder="1" applyAlignment="1">
      <alignment horizontal="center"/>
    </xf>
    <xf numFmtId="174" fontId="58" fillId="0" borderId="17" xfId="0" applyNumberFormat="1" applyFont="1" applyFill="1" applyBorder="1" applyAlignment="1">
      <alignment horizontal="right"/>
    </xf>
    <xf numFmtId="174" fontId="58" fillId="0" borderId="18" xfId="0" applyNumberFormat="1" applyFont="1" applyFill="1" applyBorder="1" applyAlignment="1">
      <alignment horizontal="right"/>
    </xf>
    <xf numFmtId="0" fontId="59" fillId="0" borderId="15" xfId="0" applyNumberFormat="1" applyFont="1" applyFill="1" applyBorder="1" applyAlignment="1">
      <alignment horizontal="left" wrapText="1"/>
    </xf>
    <xf numFmtId="49" fontId="59" fillId="0" borderId="16" xfId="0" applyNumberFormat="1" applyFont="1" applyFill="1" applyBorder="1" applyAlignment="1">
      <alignment horizontal="center"/>
    </xf>
    <xf numFmtId="174" fontId="59" fillId="0" borderId="16" xfId="0" applyNumberFormat="1" applyFont="1" applyFill="1" applyBorder="1" applyAlignment="1">
      <alignment horizontal="right"/>
    </xf>
    <xf numFmtId="174" fontId="59" fillId="0" borderId="19" xfId="0" applyNumberFormat="1" applyFont="1" applyFill="1" applyBorder="1" applyAlignment="1">
      <alignment horizontal="right"/>
    </xf>
    <xf numFmtId="0" fontId="56" fillId="0" borderId="20" xfId="0" applyNumberFormat="1" applyFont="1" applyFill="1" applyBorder="1" applyAlignment="1">
      <alignment horizontal="left" wrapText="1"/>
    </xf>
    <xf numFmtId="49" fontId="56" fillId="0" borderId="21" xfId="0" applyNumberFormat="1" applyFont="1" applyFill="1" applyBorder="1" applyAlignment="1">
      <alignment horizontal="center"/>
    </xf>
    <xf numFmtId="174" fontId="56" fillId="0" borderId="22" xfId="0" applyNumberFormat="1" applyFont="1" applyFill="1" applyBorder="1" applyAlignment="1">
      <alignment horizontal="right"/>
    </xf>
    <xf numFmtId="174" fontId="56" fillId="0" borderId="23" xfId="0" applyNumberFormat="1" applyFont="1" applyFill="1" applyBorder="1" applyAlignment="1">
      <alignment horizontal="right"/>
    </xf>
    <xf numFmtId="49" fontId="60" fillId="0" borderId="24" xfId="0" applyNumberFormat="1" applyFont="1" applyFill="1" applyBorder="1" applyAlignment="1">
      <alignment horizontal="left" wrapText="1"/>
    </xf>
    <xf numFmtId="49" fontId="60" fillId="0" borderId="25" xfId="0" applyNumberFormat="1" applyFont="1" applyFill="1" applyBorder="1" applyAlignment="1">
      <alignment horizontal="center"/>
    </xf>
    <xf numFmtId="174" fontId="60" fillId="0" borderId="25" xfId="0" applyNumberFormat="1" applyFont="1" applyFill="1" applyBorder="1" applyAlignment="1">
      <alignment horizontal="right"/>
    </xf>
    <xf numFmtId="174" fontId="60" fillId="0" borderId="26" xfId="0" applyNumberFormat="1" applyFont="1" applyFill="1" applyBorder="1" applyAlignment="1">
      <alignment horizontal="right"/>
    </xf>
    <xf numFmtId="49" fontId="60" fillId="0" borderId="27" xfId="0" applyNumberFormat="1" applyFont="1" applyFill="1" applyBorder="1" applyAlignment="1">
      <alignment horizontal="left" wrapText="1"/>
    </xf>
    <xf numFmtId="49" fontId="60" fillId="0" borderId="28" xfId="0" applyNumberFormat="1" applyFont="1" applyFill="1" applyBorder="1" applyAlignment="1">
      <alignment horizontal="center"/>
    </xf>
    <xf numFmtId="174" fontId="60" fillId="0" borderId="28" xfId="0" applyNumberFormat="1" applyFont="1" applyFill="1" applyBorder="1" applyAlignment="1">
      <alignment horizontal="right"/>
    </xf>
    <xf numFmtId="174" fontId="60" fillId="0" borderId="29" xfId="0" applyNumberFormat="1" applyFont="1" applyFill="1" applyBorder="1" applyAlignment="1">
      <alignment horizontal="right"/>
    </xf>
    <xf numFmtId="49" fontId="60" fillId="0" borderId="30" xfId="0" applyNumberFormat="1" applyFont="1" applyFill="1" applyBorder="1" applyAlignment="1">
      <alignment horizontal="left" wrapText="1"/>
    </xf>
    <xf numFmtId="0" fontId="56" fillId="0" borderId="31" xfId="0" applyNumberFormat="1" applyFont="1" applyFill="1" applyBorder="1" applyAlignment="1">
      <alignment horizontal="left" wrapText="1"/>
    </xf>
    <xf numFmtId="49" fontId="56" fillId="0" borderId="32" xfId="0" applyNumberFormat="1" applyFont="1" applyFill="1" applyBorder="1" applyAlignment="1">
      <alignment horizontal="center"/>
    </xf>
    <xf numFmtId="174" fontId="56" fillId="0" borderId="32" xfId="0" applyNumberFormat="1" applyFont="1" applyFill="1" applyBorder="1" applyAlignment="1">
      <alignment horizontal="right"/>
    </xf>
    <xf numFmtId="49" fontId="60" fillId="0" borderId="25" xfId="0" applyNumberFormat="1" applyFont="1" applyFill="1" applyBorder="1" applyAlignment="1">
      <alignment horizontal="center"/>
    </xf>
    <xf numFmtId="49" fontId="60" fillId="0" borderId="28" xfId="0" applyNumberFormat="1" applyFont="1" applyFill="1" applyBorder="1" applyAlignment="1">
      <alignment horizontal="center"/>
    </xf>
    <xf numFmtId="49" fontId="60" fillId="0" borderId="32" xfId="0" applyNumberFormat="1" applyFont="1" applyFill="1" applyBorder="1" applyAlignment="1">
      <alignment horizontal="center"/>
    </xf>
    <xf numFmtId="174" fontId="58" fillId="0" borderId="32" xfId="0" applyNumberFormat="1" applyFont="1" applyFill="1" applyBorder="1" applyAlignment="1">
      <alignment horizontal="right"/>
    </xf>
    <xf numFmtId="174" fontId="58" fillId="0" borderId="33" xfId="0" applyNumberFormat="1" applyFont="1" applyFill="1" applyBorder="1" applyAlignment="1">
      <alignment horizontal="right"/>
    </xf>
    <xf numFmtId="0" fontId="59" fillId="0" borderId="34" xfId="0" applyNumberFormat="1" applyFont="1" applyFill="1" applyBorder="1" applyAlignment="1">
      <alignment horizontal="left" wrapText="1"/>
    </xf>
    <xf numFmtId="49" fontId="59" fillId="0" borderId="35" xfId="0" applyNumberFormat="1" applyFont="1" applyFill="1" applyBorder="1" applyAlignment="1">
      <alignment horizontal="center"/>
    </xf>
    <xf numFmtId="174" fontId="56" fillId="0" borderId="33" xfId="0" applyNumberFormat="1" applyFont="1" applyFill="1" applyBorder="1" applyAlignment="1">
      <alignment horizontal="right"/>
    </xf>
    <xf numFmtId="49" fontId="58" fillId="0" borderId="31" xfId="0" applyNumberFormat="1" applyFont="1" applyFill="1" applyBorder="1" applyAlignment="1">
      <alignment horizontal="left" wrapText="1"/>
    </xf>
    <xf numFmtId="49" fontId="58" fillId="0" borderId="32" xfId="0" applyNumberFormat="1" applyFont="1" applyFill="1" applyBorder="1" applyAlignment="1">
      <alignment horizontal="center"/>
    </xf>
    <xf numFmtId="174" fontId="58" fillId="0" borderId="16" xfId="0" applyNumberFormat="1" applyFont="1" applyFill="1" applyBorder="1" applyAlignment="1">
      <alignment horizontal="right"/>
    </xf>
    <xf numFmtId="174" fontId="58" fillId="0" borderId="19" xfId="0" applyNumberFormat="1" applyFont="1" applyFill="1" applyBorder="1" applyAlignment="1">
      <alignment horizontal="right"/>
    </xf>
    <xf numFmtId="0" fontId="59" fillId="0" borderId="36" xfId="0" applyNumberFormat="1" applyFont="1" applyFill="1" applyBorder="1" applyAlignment="1">
      <alignment horizontal="left" wrapText="1"/>
    </xf>
    <xf numFmtId="174" fontId="60" fillId="0" borderId="25" xfId="0" applyNumberFormat="1" applyFont="1" applyFill="1" applyBorder="1" applyAlignment="1">
      <alignment horizontal="right"/>
    </xf>
    <xf numFmtId="174" fontId="60" fillId="0" borderId="26" xfId="0" applyNumberFormat="1" applyFont="1" applyFill="1" applyBorder="1" applyAlignment="1">
      <alignment horizontal="right"/>
    </xf>
    <xf numFmtId="174" fontId="60" fillId="0" borderId="28" xfId="0" applyNumberFormat="1" applyFont="1" applyFill="1" applyBorder="1" applyAlignment="1">
      <alignment horizontal="right"/>
    </xf>
    <xf numFmtId="174" fontId="60" fillId="0" borderId="29" xfId="0" applyNumberFormat="1" applyFont="1" applyFill="1" applyBorder="1" applyAlignment="1">
      <alignment horizontal="right"/>
    </xf>
    <xf numFmtId="49" fontId="60" fillId="0" borderId="16" xfId="0" applyNumberFormat="1" applyFont="1" applyFill="1" applyBorder="1" applyAlignment="1">
      <alignment horizontal="center"/>
    </xf>
    <xf numFmtId="49" fontId="60" fillId="0" borderId="16" xfId="0" applyNumberFormat="1" applyFont="1" applyFill="1" applyBorder="1" applyAlignment="1">
      <alignment horizontal="center"/>
    </xf>
    <xf numFmtId="49" fontId="56" fillId="0" borderId="37" xfId="0" applyNumberFormat="1" applyFont="1" applyFill="1" applyBorder="1" applyAlignment="1">
      <alignment horizontal="left" wrapText="1"/>
    </xf>
    <xf numFmtId="49" fontId="60" fillId="0" borderId="22" xfId="0" applyNumberFormat="1" applyFont="1" applyFill="1" applyBorder="1" applyAlignment="1">
      <alignment horizontal="center"/>
    </xf>
    <xf numFmtId="174" fontId="60" fillId="0" borderId="22" xfId="0" applyNumberFormat="1" applyFont="1" applyFill="1" applyBorder="1" applyAlignment="1">
      <alignment horizontal="right"/>
    </xf>
    <xf numFmtId="174" fontId="60" fillId="0" borderId="23" xfId="0" applyNumberFormat="1" applyFont="1" applyFill="1" applyBorder="1" applyAlignment="1">
      <alignment horizontal="right"/>
    </xf>
    <xf numFmtId="49" fontId="59" fillId="0" borderId="15" xfId="0" applyNumberFormat="1" applyFont="1" applyFill="1" applyBorder="1" applyAlignment="1">
      <alignment horizontal="left" wrapText="1"/>
    </xf>
    <xf numFmtId="49" fontId="58" fillId="0" borderId="16" xfId="0" applyNumberFormat="1" applyFont="1" applyFill="1" applyBorder="1" applyAlignment="1">
      <alignment horizontal="center"/>
    </xf>
    <xf numFmtId="0" fontId="56" fillId="0" borderId="38" xfId="0" applyNumberFormat="1" applyFont="1" applyFill="1" applyBorder="1" applyAlignment="1">
      <alignment horizontal="left" wrapText="1"/>
    </xf>
    <xf numFmtId="49" fontId="56" fillId="0" borderId="22" xfId="0" applyNumberFormat="1" applyFont="1" applyFill="1" applyBorder="1" applyAlignment="1">
      <alignment horizontal="center"/>
    </xf>
    <xf numFmtId="49" fontId="60" fillId="0" borderId="39" xfId="0" applyNumberFormat="1" applyFont="1" applyFill="1" applyBorder="1" applyAlignment="1">
      <alignment horizontal="left" wrapText="1"/>
    </xf>
    <xf numFmtId="49" fontId="56" fillId="0" borderId="40" xfId="0" applyNumberFormat="1" applyFont="1" applyFill="1" applyBorder="1" applyAlignment="1">
      <alignment horizontal="center"/>
    </xf>
    <xf numFmtId="49" fontId="60" fillId="0" borderId="40" xfId="0" applyNumberFormat="1" applyFont="1" applyFill="1" applyBorder="1" applyAlignment="1">
      <alignment horizontal="center"/>
    </xf>
    <xf numFmtId="174" fontId="60" fillId="0" borderId="40" xfId="0" applyNumberFormat="1" applyFont="1" applyFill="1" applyBorder="1" applyAlignment="1">
      <alignment horizontal="right"/>
    </xf>
    <xf numFmtId="174" fontId="60" fillId="0" borderId="41" xfId="0" applyNumberFormat="1" applyFont="1" applyFill="1" applyBorder="1" applyAlignment="1">
      <alignment horizontal="right"/>
    </xf>
    <xf numFmtId="49" fontId="60" fillId="0" borderId="37" xfId="0" applyNumberFormat="1" applyFont="1" applyFill="1" applyBorder="1" applyAlignment="1">
      <alignment horizontal="left" wrapText="1"/>
    </xf>
    <xf numFmtId="49" fontId="60" fillId="0" borderId="42" xfId="0" applyNumberFormat="1" applyFont="1" applyFill="1" applyBorder="1" applyAlignment="1">
      <alignment horizontal="left" wrapText="1"/>
    </xf>
    <xf numFmtId="49" fontId="56" fillId="0" borderId="43" xfId="0" applyNumberFormat="1" applyFont="1" applyFill="1" applyBorder="1" applyAlignment="1">
      <alignment horizontal="center"/>
    </xf>
    <xf numFmtId="49" fontId="60" fillId="0" borderId="43" xfId="0" applyNumberFormat="1" applyFont="1" applyFill="1" applyBorder="1" applyAlignment="1">
      <alignment horizontal="center"/>
    </xf>
    <xf numFmtId="174" fontId="60" fillId="0" borderId="43" xfId="0" applyNumberFormat="1" applyFont="1" applyFill="1" applyBorder="1" applyAlignment="1">
      <alignment horizontal="right"/>
    </xf>
    <xf numFmtId="174" fontId="60" fillId="0" borderId="44" xfId="0" applyNumberFormat="1" applyFont="1" applyFill="1" applyBorder="1" applyAlignment="1">
      <alignment horizontal="right"/>
    </xf>
    <xf numFmtId="49" fontId="60" fillId="0" borderId="45" xfId="0" applyNumberFormat="1" applyFont="1" applyFill="1" applyBorder="1" applyAlignment="1">
      <alignment horizontal="left" wrapText="1"/>
    </xf>
    <xf numFmtId="49" fontId="56" fillId="0" borderId="46" xfId="0" applyNumberFormat="1" applyFont="1" applyFill="1" applyBorder="1" applyAlignment="1">
      <alignment horizontal="center"/>
    </xf>
    <xf numFmtId="49" fontId="60" fillId="0" borderId="46" xfId="0" applyNumberFormat="1" applyFont="1" applyFill="1" applyBorder="1" applyAlignment="1">
      <alignment horizontal="center"/>
    </xf>
    <xf numFmtId="174" fontId="60" fillId="0" borderId="46" xfId="0" applyNumberFormat="1" applyFont="1" applyFill="1" applyBorder="1" applyAlignment="1">
      <alignment horizontal="right"/>
    </xf>
    <xf numFmtId="174" fontId="60" fillId="0" borderId="47" xfId="0" applyNumberFormat="1" applyFont="1" applyFill="1" applyBorder="1" applyAlignment="1">
      <alignment horizontal="right"/>
    </xf>
    <xf numFmtId="0" fontId="56" fillId="0" borderId="48" xfId="0" applyNumberFormat="1" applyFont="1" applyFill="1" applyBorder="1" applyAlignment="1">
      <alignment horizontal="left" wrapText="1"/>
    </xf>
    <xf numFmtId="49" fontId="56" fillId="0" borderId="49" xfId="0" applyNumberFormat="1" applyFont="1" applyFill="1" applyBorder="1" applyAlignment="1">
      <alignment horizontal="center"/>
    </xf>
    <xf numFmtId="174" fontId="56" fillId="0" borderId="49" xfId="0" applyNumberFormat="1" applyFont="1" applyFill="1" applyBorder="1" applyAlignment="1">
      <alignment horizontal="right"/>
    </xf>
    <xf numFmtId="174" fontId="56" fillId="0" borderId="50" xfId="0" applyNumberFormat="1" applyFont="1" applyFill="1" applyBorder="1" applyAlignment="1">
      <alignment horizontal="right"/>
    </xf>
    <xf numFmtId="49" fontId="58" fillId="0" borderId="37" xfId="0" applyNumberFormat="1" applyFont="1" applyFill="1" applyBorder="1" applyAlignment="1">
      <alignment horizontal="left" wrapText="1"/>
    </xf>
    <xf numFmtId="174" fontId="58" fillId="0" borderId="22" xfId="0" applyNumberFormat="1" applyFont="1" applyFill="1" applyBorder="1" applyAlignment="1">
      <alignment horizontal="right"/>
    </xf>
    <xf numFmtId="174" fontId="58" fillId="0" borderId="23" xfId="0" applyNumberFormat="1" applyFont="1" applyFill="1" applyBorder="1" applyAlignment="1">
      <alignment horizontal="right"/>
    </xf>
    <xf numFmtId="49" fontId="58" fillId="0" borderId="51" xfId="0" applyNumberFormat="1" applyFont="1" applyFill="1" applyBorder="1" applyAlignment="1">
      <alignment horizontal="left" wrapText="1"/>
    </xf>
    <xf numFmtId="49" fontId="58" fillId="0" borderId="52" xfId="0" applyNumberFormat="1" applyFont="1" applyFill="1" applyBorder="1" applyAlignment="1">
      <alignment horizontal="center"/>
    </xf>
    <xf numFmtId="49" fontId="58" fillId="0" borderId="53" xfId="0" applyNumberFormat="1" applyFont="1" applyFill="1" applyBorder="1" applyAlignment="1">
      <alignment horizontal="center"/>
    </xf>
    <xf numFmtId="174" fontId="58" fillId="0" borderId="52" xfId="0" applyNumberFormat="1" applyFont="1" applyFill="1" applyBorder="1" applyAlignment="1">
      <alignment horizontal="right"/>
    </xf>
    <xf numFmtId="49" fontId="58" fillId="0" borderId="22" xfId="0" applyNumberFormat="1" applyFont="1" applyFill="1" applyBorder="1" applyAlignment="1">
      <alignment horizontal="center"/>
    </xf>
    <xf numFmtId="49" fontId="58" fillId="0" borderId="54" xfId="0" applyNumberFormat="1" applyFont="1" applyFill="1" applyBorder="1" applyAlignment="1">
      <alignment horizontal="center"/>
    </xf>
    <xf numFmtId="49" fontId="56" fillId="0" borderId="48" xfId="0" applyNumberFormat="1" applyFont="1" applyFill="1" applyBorder="1" applyAlignment="1">
      <alignment horizontal="left" wrapText="1"/>
    </xf>
    <xf numFmtId="174" fontId="60" fillId="0" borderId="40" xfId="0" applyNumberFormat="1" applyFont="1" applyFill="1" applyBorder="1" applyAlignment="1">
      <alignment horizontal="right"/>
    </xf>
    <xf numFmtId="174" fontId="60" fillId="0" borderId="41" xfId="0" applyNumberFormat="1" applyFont="1" applyFill="1" applyBorder="1" applyAlignment="1">
      <alignment horizontal="right"/>
    </xf>
    <xf numFmtId="174" fontId="61" fillId="0" borderId="29" xfId="0" applyNumberFormat="1" applyFont="1" applyFill="1" applyBorder="1" applyAlignment="1">
      <alignment horizontal="right"/>
    </xf>
    <xf numFmtId="49" fontId="60" fillId="0" borderId="24" xfId="0" applyNumberFormat="1" applyFont="1" applyFill="1" applyBorder="1" applyAlignment="1">
      <alignment horizontal="left" wrapText="1"/>
    </xf>
    <xf numFmtId="49" fontId="60" fillId="0" borderId="40" xfId="0" applyNumberFormat="1" applyFont="1" applyFill="1" applyBorder="1" applyAlignment="1">
      <alignment horizontal="center"/>
    </xf>
    <xf numFmtId="49" fontId="58" fillId="0" borderId="48" xfId="0" applyNumberFormat="1" applyFont="1" applyFill="1" applyBorder="1" applyAlignment="1">
      <alignment horizontal="left" wrapText="1"/>
    </xf>
    <xf numFmtId="49" fontId="58" fillId="0" borderId="49" xfId="0" applyNumberFormat="1" applyFont="1" applyFill="1" applyBorder="1" applyAlignment="1">
      <alignment horizontal="center"/>
    </xf>
    <xf numFmtId="174" fontId="58" fillId="0" borderId="49" xfId="0" applyNumberFormat="1" applyFont="1" applyFill="1" applyBorder="1" applyAlignment="1">
      <alignment horizontal="right"/>
    </xf>
    <xf numFmtId="49" fontId="56" fillId="0" borderId="55" xfId="0" applyNumberFormat="1" applyFont="1" applyFill="1" applyBorder="1" applyAlignment="1">
      <alignment horizontal="left" wrapText="1"/>
    </xf>
    <xf numFmtId="49" fontId="56" fillId="0" borderId="56" xfId="0" applyNumberFormat="1" applyFont="1" applyFill="1" applyBorder="1" applyAlignment="1">
      <alignment horizontal="center"/>
    </xf>
    <xf numFmtId="174" fontId="56" fillId="0" borderId="56" xfId="0" applyNumberFormat="1" applyFont="1" applyFill="1" applyBorder="1" applyAlignment="1">
      <alignment horizontal="right"/>
    </xf>
    <xf numFmtId="49" fontId="59" fillId="0" borderId="57" xfId="0" applyNumberFormat="1" applyFont="1" applyFill="1" applyBorder="1" applyAlignment="1">
      <alignment horizontal="left" wrapText="1"/>
    </xf>
    <xf numFmtId="49" fontId="59" fillId="0" borderId="58" xfId="0" applyNumberFormat="1" applyFont="1" applyFill="1" applyBorder="1" applyAlignment="1">
      <alignment horizontal="center"/>
    </xf>
    <xf numFmtId="49" fontId="60" fillId="0" borderId="58" xfId="0" applyNumberFormat="1" applyFont="1" applyFill="1" applyBorder="1" applyAlignment="1">
      <alignment horizontal="center"/>
    </xf>
    <xf numFmtId="49" fontId="60" fillId="0" borderId="59" xfId="0" applyNumberFormat="1" applyFont="1" applyFill="1" applyBorder="1" applyAlignment="1">
      <alignment horizontal="center"/>
    </xf>
    <xf numFmtId="174" fontId="58" fillId="0" borderId="58" xfId="0" applyNumberFormat="1" applyFont="1" applyFill="1" applyBorder="1" applyAlignment="1">
      <alignment horizontal="right"/>
    </xf>
    <xf numFmtId="174" fontId="58" fillId="0" borderId="60" xfId="0" applyNumberFormat="1" applyFont="1" applyFill="1" applyBorder="1" applyAlignment="1">
      <alignment horizontal="right"/>
    </xf>
    <xf numFmtId="49" fontId="56" fillId="0" borderId="61" xfId="0" applyNumberFormat="1" applyFont="1" applyFill="1" applyBorder="1" applyAlignment="1">
      <alignment horizontal="left" wrapText="1"/>
    </xf>
    <xf numFmtId="49" fontId="60" fillId="0" borderId="32" xfId="0" applyNumberFormat="1" applyFont="1" applyFill="1" applyBorder="1" applyAlignment="1">
      <alignment horizontal="center"/>
    </xf>
    <xf numFmtId="49" fontId="60" fillId="0" borderId="62" xfId="0" applyNumberFormat="1" applyFont="1" applyFill="1" applyBorder="1" applyAlignment="1">
      <alignment horizontal="center"/>
    </xf>
    <xf numFmtId="174" fontId="60" fillId="0" borderId="32" xfId="0" applyNumberFormat="1" applyFont="1" applyFill="1" applyBorder="1" applyAlignment="1">
      <alignment horizontal="right"/>
    </xf>
    <xf numFmtId="174" fontId="60" fillId="0" borderId="33" xfId="0" applyNumberFormat="1" applyFont="1" applyFill="1" applyBorder="1" applyAlignment="1">
      <alignment horizontal="right"/>
    </xf>
    <xf numFmtId="49" fontId="60" fillId="0" borderId="63" xfId="0" applyNumberFormat="1" applyFont="1" applyFill="1" applyBorder="1" applyAlignment="1">
      <alignment horizontal="center"/>
    </xf>
    <xf numFmtId="49" fontId="60" fillId="0" borderId="46" xfId="0" applyNumberFormat="1" applyFont="1" applyFill="1" applyBorder="1" applyAlignment="1">
      <alignment horizontal="center"/>
    </xf>
    <xf numFmtId="49" fontId="60" fillId="0" borderId="64" xfId="0" applyNumberFormat="1" applyFont="1" applyFill="1" applyBorder="1" applyAlignment="1">
      <alignment horizontal="center"/>
    </xf>
    <xf numFmtId="174" fontId="60" fillId="0" borderId="46" xfId="0" applyNumberFormat="1" applyFont="1" applyFill="1" applyBorder="1" applyAlignment="1">
      <alignment horizontal="right"/>
    </xf>
    <xf numFmtId="174" fontId="60" fillId="0" borderId="47" xfId="0" applyNumberFormat="1" applyFont="1" applyFill="1" applyBorder="1" applyAlignment="1">
      <alignment horizontal="right"/>
    </xf>
    <xf numFmtId="174" fontId="58" fillId="0" borderId="65" xfId="0" applyNumberFormat="1" applyFont="1" applyFill="1" applyBorder="1" applyAlignment="1">
      <alignment horizontal="right"/>
    </xf>
    <xf numFmtId="49" fontId="58" fillId="0" borderId="16" xfId="0" applyNumberFormat="1" applyFont="1" applyFill="1" applyBorder="1" applyAlignment="1">
      <alignment horizontal="center" wrapText="1"/>
    </xf>
    <xf numFmtId="49" fontId="58" fillId="0" borderId="66" xfId="0" applyNumberFormat="1" applyFont="1" applyFill="1" applyBorder="1" applyAlignment="1">
      <alignment horizontal="center" wrapText="1"/>
    </xf>
    <xf numFmtId="49" fontId="59" fillId="0" borderId="67" xfId="0" applyNumberFormat="1" applyFont="1" applyFill="1" applyBorder="1" applyAlignment="1">
      <alignment horizontal="left" wrapText="1"/>
    </xf>
    <xf numFmtId="49" fontId="59" fillId="0" borderId="16" xfId="0" applyNumberFormat="1" applyFont="1" applyFill="1" applyBorder="1" applyAlignment="1">
      <alignment horizontal="center"/>
    </xf>
    <xf numFmtId="49" fontId="58" fillId="0" borderId="35" xfId="0" applyNumberFormat="1" applyFont="1" applyFill="1" applyBorder="1" applyAlignment="1">
      <alignment horizontal="center" wrapText="1"/>
    </xf>
    <xf numFmtId="49" fontId="59" fillId="0" borderId="68" xfId="0" applyNumberFormat="1" applyFont="1" applyFill="1" applyBorder="1" applyAlignment="1">
      <alignment horizontal="center" wrapText="1"/>
    </xf>
    <xf numFmtId="49" fontId="56" fillId="0" borderId="31" xfId="0" applyNumberFormat="1" applyFont="1" applyFill="1" applyBorder="1" applyAlignment="1">
      <alignment horizontal="left" wrapText="1"/>
    </xf>
    <xf numFmtId="49" fontId="56" fillId="0" borderId="32" xfId="0" applyNumberFormat="1" applyFont="1" applyFill="1" applyBorder="1" applyAlignment="1">
      <alignment horizontal="center" wrapText="1"/>
    </xf>
    <xf numFmtId="49" fontId="56" fillId="0" borderId="62" xfId="0" applyNumberFormat="1" applyFont="1" applyFill="1" applyBorder="1" applyAlignment="1">
      <alignment horizontal="center" wrapText="1"/>
    </xf>
    <xf numFmtId="49" fontId="60" fillId="0" borderId="69" xfId="0" applyNumberFormat="1" applyFont="1" applyFill="1" applyBorder="1" applyAlignment="1">
      <alignment horizontal="left" wrapText="1"/>
    </xf>
    <xf numFmtId="49" fontId="60" fillId="0" borderId="25" xfId="0" applyNumberFormat="1" applyFont="1" applyFill="1" applyBorder="1" applyAlignment="1">
      <alignment horizontal="center" wrapText="1"/>
    </xf>
    <xf numFmtId="49" fontId="60" fillId="0" borderId="63" xfId="0" applyNumberFormat="1" applyFont="1" applyFill="1" applyBorder="1" applyAlignment="1">
      <alignment horizontal="center" wrapText="1"/>
    </xf>
    <xf numFmtId="49" fontId="60" fillId="0" borderId="70" xfId="0" applyNumberFormat="1" applyFont="1" applyFill="1" applyBorder="1" applyAlignment="1">
      <alignment horizontal="left" wrapText="1"/>
    </xf>
    <xf numFmtId="49" fontId="60" fillId="0" borderId="46" xfId="0" applyNumberFormat="1" applyFont="1" applyFill="1" applyBorder="1" applyAlignment="1">
      <alignment horizontal="center" wrapText="1"/>
    </xf>
    <xf numFmtId="49" fontId="60" fillId="0" borderId="64" xfId="0" applyNumberFormat="1" applyFont="1" applyFill="1" applyBorder="1" applyAlignment="1">
      <alignment horizontal="center" wrapText="1"/>
    </xf>
    <xf numFmtId="49" fontId="56" fillId="0" borderId="71" xfId="0" applyNumberFormat="1" applyFont="1" applyFill="1" applyBorder="1" applyAlignment="1">
      <alignment horizontal="left" wrapText="1"/>
    </xf>
    <xf numFmtId="49" fontId="60" fillId="0" borderId="21" xfId="0" applyNumberFormat="1" applyFont="1" applyFill="1" applyBorder="1" applyAlignment="1">
      <alignment horizontal="center"/>
    </xf>
    <xf numFmtId="174" fontId="60" fillId="0" borderId="21" xfId="0" applyNumberFormat="1" applyFont="1" applyFill="1" applyBorder="1" applyAlignment="1">
      <alignment horizontal="right"/>
    </xf>
    <xf numFmtId="174" fontId="60" fillId="0" borderId="72" xfId="0" applyNumberFormat="1" applyFont="1" applyFill="1" applyBorder="1" applyAlignment="1">
      <alignment horizontal="right"/>
    </xf>
    <xf numFmtId="174" fontId="60" fillId="0" borderId="58" xfId="0" applyNumberFormat="1" applyFont="1" applyFill="1" applyBorder="1" applyAlignment="1">
      <alignment horizontal="right"/>
    </xf>
    <xf numFmtId="174" fontId="61" fillId="0" borderId="58" xfId="0" applyNumberFormat="1" applyFont="1" applyFill="1" applyBorder="1" applyAlignment="1">
      <alignment horizontal="right"/>
    </xf>
    <xf numFmtId="174" fontId="60" fillId="0" borderId="60" xfId="0" applyNumberFormat="1" applyFont="1" applyFill="1" applyBorder="1" applyAlignment="1">
      <alignment horizontal="right"/>
    </xf>
    <xf numFmtId="49" fontId="60" fillId="0" borderId="55" xfId="0" applyNumberFormat="1" applyFont="1" applyFill="1" applyBorder="1" applyAlignment="1">
      <alignment horizontal="left" wrapText="1"/>
    </xf>
    <xf numFmtId="49" fontId="60" fillId="0" borderId="73" xfId="0" applyNumberFormat="1" applyFont="1" applyFill="1" applyBorder="1" applyAlignment="1">
      <alignment horizontal="left" wrapText="1"/>
    </xf>
    <xf numFmtId="174" fontId="60" fillId="0" borderId="22" xfId="0" applyNumberFormat="1" applyFont="1" applyFill="1" applyBorder="1" applyAlignment="1">
      <alignment horizontal="right"/>
    </xf>
    <xf numFmtId="174" fontId="60" fillId="0" borderId="23" xfId="0" applyNumberFormat="1" applyFont="1" applyFill="1" applyBorder="1" applyAlignment="1">
      <alignment horizontal="right"/>
    </xf>
    <xf numFmtId="49" fontId="59" fillId="0" borderId="74" xfId="0" applyNumberFormat="1" applyFont="1" applyFill="1" applyBorder="1" applyAlignment="1">
      <alignment horizontal="left" wrapText="1"/>
    </xf>
    <xf numFmtId="49" fontId="59" fillId="0" borderId="52" xfId="0" applyNumberFormat="1" applyFont="1" applyFill="1" applyBorder="1" applyAlignment="1">
      <alignment horizontal="center"/>
    </xf>
    <xf numFmtId="49" fontId="60" fillId="0" borderId="52" xfId="0" applyNumberFormat="1" applyFont="1" applyFill="1" applyBorder="1" applyAlignment="1">
      <alignment horizontal="center"/>
    </xf>
    <xf numFmtId="49" fontId="56" fillId="0" borderId="75" xfId="0" applyNumberFormat="1" applyFont="1" applyFill="1" applyBorder="1" applyAlignment="1">
      <alignment horizontal="left" wrapText="1"/>
    </xf>
    <xf numFmtId="49" fontId="60" fillId="0" borderId="76" xfId="0" applyNumberFormat="1" applyFont="1" applyFill="1" applyBorder="1" applyAlignment="1">
      <alignment horizontal="left" wrapText="1"/>
    </xf>
    <xf numFmtId="49" fontId="60" fillId="0" borderId="77" xfId="0" applyNumberFormat="1" applyFont="1" applyFill="1" applyBorder="1" applyAlignment="1">
      <alignment horizontal="center"/>
    </xf>
    <xf numFmtId="174" fontId="60" fillId="0" borderId="77" xfId="0" applyNumberFormat="1" applyFont="1" applyFill="1" applyBorder="1" applyAlignment="1">
      <alignment horizontal="right"/>
    </xf>
    <xf numFmtId="174" fontId="60" fillId="0" borderId="78" xfId="0" applyNumberFormat="1" applyFont="1" applyFill="1" applyBorder="1" applyAlignment="1">
      <alignment horizontal="right"/>
    </xf>
    <xf numFmtId="49" fontId="60" fillId="0" borderId="79" xfId="0" applyNumberFormat="1" applyFont="1" applyFill="1" applyBorder="1" applyAlignment="1">
      <alignment horizontal="left" wrapText="1"/>
    </xf>
    <xf numFmtId="49" fontId="60" fillId="0" borderId="80" xfId="0" applyNumberFormat="1" applyFont="1" applyFill="1" applyBorder="1" applyAlignment="1">
      <alignment horizontal="left" wrapText="1"/>
    </xf>
    <xf numFmtId="49" fontId="60" fillId="0" borderId="81" xfId="0" applyNumberFormat="1" applyFont="1" applyFill="1" applyBorder="1" applyAlignment="1">
      <alignment horizontal="center"/>
    </xf>
    <xf numFmtId="174" fontId="60" fillId="0" borderId="81" xfId="0" applyNumberFormat="1" applyFont="1" applyFill="1" applyBorder="1" applyAlignment="1">
      <alignment horizontal="right"/>
    </xf>
    <xf numFmtId="174" fontId="60" fillId="0" borderId="82" xfId="0" applyNumberFormat="1" applyFont="1" applyFill="1" applyBorder="1" applyAlignment="1">
      <alignment horizontal="right"/>
    </xf>
    <xf numFmtId="188" fontId="59" fillId="0" borderId="20" xfId="0" applyNumberFormat="1" applyFont="1" applyFill="1" applyBorder="1" applyAlignment="1">
      <alignment horizontal="left" wrapText="1"/>
    </xf>
    <xf numFmtId="49" fontId="59" fillId="0" borderId="22" xfId="0" applyNumberFormat="1" applyFont="1" applyFill="1" applyBorder="1" applyAlignment="1">
      <alignment horizontal="center"/>
    </xf>
    <xf numFmtId="174" fontId="59" fillId="0" borderId="22" xfId="0" applyNumberFormat="1" applyFont="1" applyFill="1" applyBorder="1" applyAlignment="1">
      <alignment horizontal="right"/>
    </xf>
    <xf numFmtId="174" fontId="59" fillId="0" borderId="23" xfId="0" applyNumberFormat="1" applyFont="1" applyFill="1" applyBorder="1" applyAlignment="1">
      <alignment horizontal="right"/>
    </xf>
    <xf numFmtId="0" fontId="56" fillId="0" borderId="71" xfId="0" applyNumberFormat="1" applyFont="1" applyFill="1" applyBorder="1" applyAlignment="1">
      <alignment horizontal="left" wrapText="1"/>
    </xf>
    <xf numFmtId="188" fontId="59" fillId="0" borderId="15" xfId="0" applyNumberFormat="1" applyFont="1" applyFill="1" applyBorder="1" applyAlignment="1">
      <alignment horizontal="left" wrapText="1"/>
    </xf>
    <xf numFmtId="174" fontId="59" fillId="0" borderId="16" xfId="0" applyNumberFormat="1" applyFont="1" applyFill="1" applyBorder="1" applyAlignment="1">
      <alignment horizontal="right"/>
    </xf>
    <xf numFmtId="174" fontId="59" fillId="0" borderId="19" xfId="0" applyNumberFormat="1" applyFont="1" applyFill="1" applyBorder="1" applyAlignment="1">
      <alignment horizontal="right"/>
    </xf>
    <xf numFmtId="49" fontId="58" fillId="0" borderId="35" xfId="0" applyNumberFormat="1" applyFont="1" applyFill="1" applyBorder="1" applyAlignment="1">
      <alignment horizontal="center"/>
    </xf>
    <xf numFmtId="174" fontId="58" fillId="0" borderId="35" xfId="0" applyNumberFormat="1" applyFont="1" applyFill="1" applyBorder="1" applyAlignment="1">
      <alignment horizontal="right"/>
    </xf>
    <xf numFmtId="174" fontId="58" fillId="0" borderId="83" xfId="0" applyNumberFormat="1" applyFont="1" applyFill="1" applyBorder="1" applyAlignment="1">
      <alignment horizontal="right"/>
    </xf>
    <xf numFmtId="49" fontId="60" fillId="0" borderId="61" xfId="0" applyNumberFormat="1" applyFont="1" applyFill="1" applyBorder="1" applyAlignment="1">
      <alignment horizontal="left" wrapText="1"/>
    </xf>
    <xf numFmtId="49" fontId="60" fillId="0" borderId="84" xfId="0" applyNumberFormat="1" applyFont="1" applyFill="1" applyBorder="1" applyAlignment="1">
      <alignment horizontal="left" wrapText="1"/>
    </xf>
    <xf numFmtId="49" fontId="60" fillId="0" borderId="85" xfId="0" applyNumberFormat="1" applyFont="1" applyFill="1" applyBorder="1" applyAlignment="1">
      <alignment horizontal="center"/>
    </xf>
    <xf numFmtId="174" fontId="60" fillId="0" borderId="85" xfId="0" applyNumberFormat="1" applyFont="1" applyFill="1" applyBorder="1" applyAlignment="1">
      <alignment horizontal="right"/>
    </xf>
    <xf numFmtId="174" fontId="60" fillId="0" borderId="86" xfId="0" applyNumberFormat="1" applyFont="1" applyFill="1" applyBorder="1" applyAlignment="1">
      <alignment horizontal="right"/>
    </xf>
    <xf numFmtId="49" fontId="59" fillId="0" borderId="30" xfId="0" applyNumberFormat="1" applyFont="1" applyFill="1" applyBorder="1" applyAlignment="1">
      <alignment horizontal="left" wrapText="1"/>
    </xf>
    <xf numFmtId="174" fontId="59" fillId="0" borderId="35" xfId="0" applyNumberFormat="1" applyFont="1" applyFill="1" applyBorder="1" applyAlignment="1">
      <alignment horizontal="right"/>
    </xf>
    <xf numFmtId="175" fontId="56" fillId="0" borderId="32" xfId="0" applyNumberFormat="1" applyFont="1" applyFill="1" applyBorder="1" applyAlignment="1">
      <alignment horizontal="right"/>
    </xf>
    <xf numFmtId="175" fontId="56" fillId="0" borderId="33" xfId="0" applyNumberFormat="1" applyFont="1" applyFill="1" applyBorder="1" applyAlignment="1">
      <alignment horizontal="right"/>
    </xf>
    <xf numFmtId="0" fontId="60" fillId="0" borderId="25" xfId="0" applyNumberFormat="1" applyFont="1" applyFill="1" applyBorder="1" applyAlignment="1">
      <alignment horizontal="center"/>
    </xf>
    <xf numFmtId="175" fontId="60" fillId="0" borderId="25" xfId="0" applyNumberFormat="1" applyFont="1" applyFill="1" applyBorder="1" applyAlignment="1">
      <alignment horizontal="right"/>
    </xf>
    <xf numFmtId="175" fontId="60" fillId="0" borderId="26" xfId="0" applyNumberFormat="1" applyFont="1" applyFill="1" applyBorder="1" applyAlignment="1">
      <alignment horizontal="right"/>
    </xf>
    <xf numFmtId="49" fontId="60" fillId="0" borderId="87" xfId="0" applyNumberFormat="1" applyFont="1" applyFill="1" applyBorder="1" applyAlignment="1">
      <alignment horizontal="left" wrapText="1"/>
    </xf>
    <xf numFmtId="0" fontId="60" fillId="0" borderId="28" xfId="0" applyNumberFormat="1" applyFont="1" applyFill="1" applyBorder="1" applyAlignment="1">
      <alignment horizontal="center"/>
    </xf>
    <xf numFmtId="175" fontId="60" fillId="0" borderId="28" xfId="0" applyNumberFormat="1" applyFont="1" applyFill="1" applyBorder="1" applyAlignment="1">
      <alignment horizontal="right"/>
    </xf>
    <xf numFmtId="175" fontId="61" fillId="0" borderId="28" xfId="0" applyNumberFormat="1" applyFont="1" applyFill="1" applyBorder="1" applyAlignment="1">
      <alignment horizontal="right"/>
    </xf>
    <xf numFmtId="175" fontId="60" fillId="0" borderId="29" xfId="0" applyNumberFormat="1" applyFont="1" applyFill="1" applyBorder="1" applyAlignment="1">
      <alignment horizontal="right"/>
    </xf>
    <xf numFmtId="0" fontId="56" fillId="0" borderId="71" xfId="0" applyFont="1" applyFill="1" applyBorder="1" applyAlignment="1">
      <alignment wrapText="1"/>
    </xf>
    <xf numFmtId="175" fontId="60" fillId="0" borderId="46" xfId="0" applyNumberFormat="1" applyFont="1" applyFill="1" applyBorder="1" applyAlignment="1">
      <alignment horizontal="right"/>
    </xf>
    <xf numFmtId="175" fontId="60" fillId="0" borderId="47" xfId="0" applyNumberFormat="1" applyFont="1" applyFill="1" applyBorder="1" applyAlignment="1">
      <alignment horizontal="right"/>
    </xf>
    <xf numFmtId="49" fontId="56" fillId="0" borderId="20" xfId="0" applyNumberFormat="1" applyFont="1" applyFill="1" applyBorder="1" applyAlignment="1">
      <alignment horizontal="left" wrapText="1"/>
    </xf>
    <xf numFmtId="174" fontId="56" fillId="0" borderId="21" xfId="0" applyNumberFormat="1" applyFont="1" applyFill="1" applyBorder="1" applyAlignment="1">
      <alignment horizontal="right"/>
    </xf>
    <xf numFmtId="174" fontId="56" fillId="0" borderId="72" xfId="0" applyNumberFormat="1" applyFont="1" applyFill="1" applyBorder="1" applyAlignment="1">
      <alignment horizontal="right"/>
    </xf>
    <xf numFmtId="174" fontId="61" fillId="0" borderId="28" xfId="0" applyNumberFormat="1" applyFont="1" applyFill="1" applyBorder="1" applyAlignment="1">
      <alignment horizontal="right"/>
    </xf>
    <xf numFmtId="0" fontId="56" fillId="0" borderId="32" xfId="0" applyNumberFormat="1" applyFont="1" applyFill="1" applyBorder="1" applyAlignment="1">
      <alignment horizontal="center"/>
    </xf>
    <xf numFmtId="49" fontId="60" fillId="0" borderId="27" xfId="0" applyNumberFormat="1" applyFont="1" applyFill="1" applyBorder="1" applyAlignment="1">
      <alignment horizontal="left" wrapText="1"/>
    </xf>
    <xf numFmtId="49" fontId="56" fillId="0" borderId="88" xfId="0" applyNumberFormat="1" applyFont="1" applyFill="1" applyBorder="1" applyAlignment="1">
      <alignment horizontal="left" wrapText="1"/>
    </xf>
    <xf numFmtId="49" fontId="60" fillId="0" borderId="39" xfId="0" applyNumberFormat="1" applyFont="1" applyFill="1" applyBorder="1" applyAlignment="1">
      <alignment horizontal="left" wrapText="1"/>
    </xf>
    <xf numFmtId="49" fontId="60" fillId="0" borderId="43" xfId="0" applyNumberFormat="1" applyFont="1" applyFill="1" applyBorder="1" applyAlignment="1">
      <alignment horizontal="center"/>
    </xf>
    <xf numFmtId="174" fontId="60" fillId="0" borderId="43" xfId="0" applyNumberFormat="1" applyFont="1" applyFill="1" applyBorder="1" applyAlignment="1">
      <alignment horizontal="right"/>
    </xf>
    <xf numFmtId="174" fontId="60" fillId="0" borderId="44" xfId="0" applyNumberFormat="1" applyFont="1" applyFill="1" applyBorder="1" applyAlignment="1">
      <alignment horizontal="right"/>
    </xf>
    <xf numFmtId="49" fontId="56" fillId="0" borderId="89" xfId="0" applyNumberFormat="1" applyFont="1" applyFill="1" applyBorder="1" applyAlignment="1">
      <alignment horizontal="left" wrapText="1"/>
    </xf>
    <xf numFmtId="49" fontId="56" fillId="0" borderId="90" xfId="0" applyNumberFormat="1" applyFont="1" applyFill="1" applyBorder="1" applyAlignment="1">
      <alignment horizontal="center"/>
    </xf>
    <xf numFmtId="174" fontId="56" fillId="0" borderId="90" xfId="0" applyNumberFormat="1" applyFont="1" applyFill="1" applyBorder="1" applyAlignment="1">
      <alignment horizontal="right"/>
    </xf>
    <xf numFmtId="174" fontId="56" fillId="0" borderId="91" xfId="0" applyNumberFormat="1" applyFont="1" applyFill="1" applyBorder="1" applyAlignment="1">
      <alignment horizontal="right"/>
    </xf>
    <xf numFmtId="0" fontId="60" fillId="0" borderId="27" xfId="0" applyFont="1" applyFill="1" applyBorder="1" applyAlignment="1">
      <alignment horizontal="left" wrapText="1"/>
    </xf>
    <xf numFmtId="0" fontId="56" fillId="0" borderId="88" xfId="0" applyNumberFormat="1" applyFont="1" applyFill="1" applyBorder="1" applyAlignment="1">
      <alignment horizontal="left" wrapText="1"/>
    </xf>
    <xf numFmtId="49" fontId="58" fillId="0" borderId="92" xfId="0" applyNumberFormat="1" applyFont="1" applyFill="1" applyBorder="1" applyAlignment="1">
      <alignment horizontal="left" wrapText="1"/>
    </xf>
    <xf numFmtId="49" fontId="58" fillId="0" borderId="93" xfId="0" applyNumberFormat="1" applyFont="1" applyFill="1" applyBorder="1" applyAlignment="1">
      <alignment horizontal="center"/>
    </xf>
    <xf numFmtId="174" fontId="58" fillId="0" borderId="94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0"/>
  <sheetViews>
    <sheetView showGridLines="0" tabSelected="1" view="pageBreakPreview" zoomScaleSheetLayoutView="100" zoomScalePageLayoutView="0" workbookViewId="0" topLeftCell="A157">
      <selection activeCell="A103" sqref="A1:IV16384"/>
    </sheetView>
  </sheetViews>
  <sheetFormatPr defaultColWidth="8.875" defaultRowHeight="12.75"/>
  <cols>
    <col min="1" max="1" width="53.625" style="1" customWidth="1"/>
    <col min="2" max="2" width="16.875" style="1" customWidth="1"/>
    <col min="3" max="3" width="9.25390625" style="1" customWidth="1"/>
    <col min="4" max="4" width="11.75390625" style="1" customWidth="1"/>
    <col min="5" max="5" width="18.125" style="1" customWidth="1"/>
    <col min="6" max="6" width="16.00390625" style="1" customWidth="1"/>
    <col min="7" max="7" width="18.375" style="1" customWidth="1"/>
    <col min="8" max="16384" width="8.875" style="3" customWidth="1"/>
  </cols>
  <sheetData>
    <row r="1" ht="15.75" customHeight="1">
      <c r="G1" s="2" t="s">
        <v>25</v>
      </c>
    </row>
    <row r="2" spans="1:7" ht="12" customHeight="1">
      <c r="A2" s="4" t="s">
        <v>52</v>
      </c>
      <c r="B2" s="4"/>
      <c r="C2" s="4"/>
      <c r="D2" s="4"/>
      <c r="E2" s="4"/>
      <c r="F2" s="4"/>
      <c r="G2" s="4"/>
    </row>
    <row r="3" spans="1:7" ht="12" customHeight="1">
      <c r="A3" s="4" t="s">
        <v>41</v>
      </c>
      <c r="B3" s="4"/>
      <c r="C3" s="4"/>
      <c r="D3" s="4"/>
      <c r="E3" s="4"/>
      <c r="F3" s="4"/>
      <c r="G3" s="4"/>
    </row>
    <row r="4" spans="1:7" ht="15.75">
      <c r="A4" s="4" t="s">
        <v>42</v>
      </c>
      <c r="B4" s="4"/>
      <c r="C4" s="4"/>
      <c r="D4" s="4"/>
      <c r="E4" s="4"/>
      <c r="F4" s="4"/>
      <c r="G4" s="4"/>
    </row>
    <row r="5" spans="1:7" ht="15.75">
      <c r="A5" s="4" t="s">
        <v>43</v>
      </c>
      <c r="B5" s="4"/>
      <c r="C5" s="4"/>
      <c r="D5" s="4"/>
      <c r="E5" s="4"/>
      <c r="F5" s="4"/>
      <c r="G5" s="4"/>
    </row>
    <row r="6" spans="1:7" ht="15.75">
      <c r="A6" s="4" t="s">
        <v>173</v>
      </c>
      <c r="B6" s="4"/>
      <c r="C6" s="4"/>
      <c r="D6" s="4"/>
      <c r="E6" s="4"/>
      <c r="F6" s="4"/>
      <c r="G6" s="4"/>
    </row>
    <row r="7" spans="1:7" ht="15.75" customHeight="1">
      <c r="A7" s="4" t="s">
        <v>171</v>
      </c>
      <c r="B7" s="4"/>
      <c r="C7" s="4"/>
      <c r="D7" s="4"/>
      <c r="E7" s="4"/>
      <c r="F7" s="4"/>
      <c r="G7" s="4"/>
    </row>
    <row r="8" spans="1:7" ht="15.75" customHeight="1">
      <c r="A8" s="4" t="s">
        <v>258</v>
      </c>
      <c r="B8" s="4"/>
      <c r="C8" s="4"/>
      <c r="D8" s="4"/>
      <c r="E8" s="4"/>
      <c r="F8" s="4"/>
      <c r="G8" s="4"/>
    </row>
    <row r="9" spans="1:7" ht="15.75" customHeight="1">
      <c r="A9" s="4" t="s">
        <v>263</v>
      </c>
      <c r="B9" s="4"/>
      <c r="C9" s="4"/>
      <c r="D9" s="4"/>
      <c r="E9" s="4"/>
      <c r="F9" s="4"/>
      <c r="G9" s="4"/>
    </row>
    <row r="10" spans="1:7" ht="15.75">
      <c r="A10" s="5"/>
      <c r="B10" s="5"/>
      <c r="C10" s="5"/>
      <c r="D10" s="5"/>
      <c r="E10" s="5"/>
      <c r="F10" s="5"/>
      <c r="G10" s="5"/>
    </row>
    <row r="11" spans="1:7" ht="75" customHeight="1">
      <c r="A11" s="6" t="s">
        <v>162</v>
      </c>
      <c r="B11" s="6"/>
      <c r="C11" s="6"/>
      <c r="D11" s="6"/>
      <c r="E11" s="6"/>
      <c r="F11" s="6"/>
      <c r="G11" s="6"/>
    </row>
    <row r="12" ht="13.5" customHeight="1" thickBot="1"/>
    <row r="13" spans="1:7" ht="43.5" customHeight="1" thickBot="1" thickTop="1">
      <c r="A13" s="7" t="s">
        <v>0</v>
      </c>
      <c r="B13" s="8" t="s">
        <v>1</v>
      </c>
      <c r="C13" s="8" t="s">
        <v>2</v>
      </c>
      <c r="D13" s="8" t="s">
        <v>144</v>
      </c>
      <c r="E13" s="9" t="s">
        <v>145</v>
      </c>
      <c r="F13" s="9" t="s">
        <v>146</v>
      </c>
      <c r="G13" s="9" t="s">
        <v>163</v>
      </c>
    </row>
    <row r="14" spans="1:7" ht="17.25" customHeight="1" thickBot="1" thickTop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</row>
    <row r="15" spans="1:7" ht="79.5" thickTop="1">
      <c r="A15" s="12" t="s">
        <v>174</v>
      </c>
      <c r="B15" s="13" t="s">
        <v>61</v>
      </c>
      <c r="C15" s="13"/>
      <c r="D15" s="13"/>
      <c r="E15" s="14">
        <f>E16+E24+E30</f>
        <v>884.3</v>
      </c>
      <c r="F15" s="14">
        <f>F16+F24+F30</f>
        <v>320.7</v>
      </c>
      <c r="G15" s="15">
        <f>G16+G24+G30</f>
        <v>328.3</v>
      </c>
    </row>
    <row r="16" spans="1:7" ht="15">
      <c r="A16" s="16" t="s">
        <v>175</v>
      </c>
      <c r="B16" s="17" t="s">
        <v>177</v>
      </c>
      <c r="C16" s="17"/>
      <c r="D16" s="17"/>
      <c r="E16" s="18">
        <f aca="true" t="shared" si="0" ref="E16:G17">E17</f>
        <v>58.3</v>
      </c>
      <c r="F16" s="18">
        <f t="shared" si="0"/>
        <v>59.7</v>
      </c>
      <c r="G16" s="19">
        <f t="shared" si="0"/>
        <v>67.3</v>
      </c>
    </row>
    <row r="17" spans="1:7" ht="38.25" customHeight="1">
      <c r="A17" s="16" t="s">
        <v>176</v>
      </c>
      <c r="B17" s="17" t="s">
        <v>178</v>
      </c>
      <c r="C17" s="17"/>
      <c r="D17" s="17"/>
      <c r="E17" s="18">
        <f t="shared" si="0"/>
        <v>58.3</v>
      </c>
      <c r="F17" s="18">
        <f t="shared" si="0"/>
        <v>59.7</v>
      </c>
      <c r="G17" s="18">
        <f>G18+G21</f>
        <v>67.3</v>
      </c>
    </row>
    <row r="18" spans="1:7" ht="33" customHeight="1">
      <c r="A18" s="20" t="s">
        <v>251</v>
      </c>
      <c r="B18" s="21" t="s">
        <v>179</v>
      </c>
      <c r="C18" s="21"/>
      <c r="D18" s="21"/>
      <c r="E18" s="22">
        <f aca="true" t="shared" si="1" ref="E18:G19">E19</f>
        <v>58.3</v>
      </c>
      <c r="F18" s="22">
        <f t="shared" si="1"/>
        <v>59.7</v>
      </c>
      <c r="G18" s="23">
        <f t="shared" si="1"/>
        <v>61.3</v>
      </c>
    </row>
    <row r="19" spans="1:7" ht="34.5" customHeight="1">
      <c r="A19" s="24" t="s">
        <v>133</v>
      </c>
      <c r="B19" s="21" t="s">
        <v>179</v>
      </c>
      <c r="C19" s="25" t="s">
        <v>122</v>
      </c>
      <c r="D19" s="25"/>
      <c r="E19" s="26">
        <f t="shared" si="1"/>
        <v>58.3</v>
      </c>
      <c r="F19" s="26">
        <f t="shared" si="1"/>
        <v>59.7</v>
      </c>
      <c r="G19" s="27">
        <f t="shared" si="1"/>
        <v>61.3</v>
      </c>
    </row>
    <row r="20" spans="1:7" ht="34.5" customHeight="1">
      <c r="A20" s="28" t="s">
        <v>150</v>
      </c>
      <c r="B20" s="21" t="s">
        <v>179</v>
      </c>
      <c r="C20" s="29" t="s">
        <v>122</v>
      </c>
      <c r="D20" s="29" t="s">
        <v>13</v>
      </c>
      <c r="E20" s="30">
        <v>58.3</v>
      </c>
      <c r="F20" s="30">
        <v>59.7</v>
      </c>
      <c r="G20" s="31">
        <v>61.3</v>
      </c>
    </row>
    <row r="21" spans="1:7" ht="34.5" customHeight="1">
      <c r="A21" s="32" t="s">
        <v>256</v>
      </c>
      <c r="B21" s="21" t="s">
        <v>257</v>
      </c>
      <c r="C21" s="21"/>
      <c r="D21" s="21"/>
      <c r="E21" s="22">
        <v>0</v>
      </c>
      <c r="F21" s="22">
        <v>0</v>
      </c>
      <c r="G21" s="23">
        <v>6</v>
      </c>
    </row>
    <row r="22" spans="1:7" ht="34.5" customHeight="1">
      <c r="A22" s="24" t="s">
        <v>133</v>
      </c>
      <c r="B22" s="21" t="s">
        <v>257</v>
      </c>
      <c r="C22" s="25" t="s">
        <v>122</v>
      </c>
      <c r="D22" s="25"/>
      <c r="E22" s="26">
        <v>0</v>
      </c>
      <c r="F22" s="26">
        <v>0</v>
      </c>
      <c r="G22" s="27">
        <v>6</v>
      </c>
    </row>
    <row r="23" spans="1:7" ht="48.75" customHeight="1">
      <c r="A23" s="28" t="s">
        <v>150</v>
      </c>
      <c r="B23" s="21" t="s">
        <v>257</v>
      </c>
      <c r="C23" s="29" t="s">
        <v>122</v>
      </c>
      <c r="D23" s="29" t="s">
        <v>13</v>
      </c>
      <c r="E23" s="30">
        <v>0</v>
      </c>
      <c r="F23" s="30">
        <v>0</v>
      </c>
      <c r="G23" s="31">
        <v>6</v>
      </c>
    </row>
    <row r="24" spans="1:7" ht="63.75" customHeight="1">
      <c r="A24" s="16" t="s">
        <v>180</v>
      </c>
      <c r="B24" s="17" t="s">
        <v>181</v>
      </c>
      <c r="C24" s="17"/>
      <c r="D24" s="17"/>
      <c r="E24" s="18">
        <f>E25+E28</f>
        <v>824</v>
      </c>
      <c r="F24" s="18">
        <f>F25+F28</f>
        <v>253</v>
      </c>
      <c r="G24" s="18">
        <f>G25+G28</f>
        <v>253</v>
      </c>
    </row>
    <row r="25" spans="1:7" ht="31.5" customHeight="1">
      <c r="A25" s="33" t="s">
        <v>183</v>
      </c>
      <c r="B25" s="21" t="s">
        <v>184</v>
      </c>
      <c r="C25" s="34"/>
      <c r="D25" s="34"/>
      <c r="E25" s="35">
        <f aca="true" t="shared" si="2" ref="E25:G26">E26</f>
        <v>39</v>
      </c>
      <c r="F25" s="35">
        <f t="shared" si="2"/>
        <v>73</v>
      </c>
      <c r="G25" s="35">
        <f t="shared" si="2"/>
        <v>73</v>
      </c>
    </row>
    <row r="26" spans="1:7" ht="30">
      <c r="A26" s="24" t="s">
        <v>133</v>
      </c>
      <c r="B26" s="36" t="s">
        <v>184</v>
      </c>
      <c r="C26" s="36" t="s">
        <v>122</v>
      </c>
      <c r="D26" s="36"/>
      <c r="E26" s="26">
        <f t="shared" si="2"/>
        <v>39</v>
      </c>
      <c r="F26" s="26">
        <f t="shared" si="2"/>
        <v>73</v>
      </c>
      <c r="G26" s="27">
        <f t="shared" si="2"/>
        <v>73</v>
      </c>
    </row>
    <row r="27" spans="1:7" ht="29.25" customHeight="1">
      <c r="A27" s="28" t="s">
        <v>150</v>
      </c>
      <c r="B27" s="37" t="s">
        <v>184</v>
      </c>
      <c r="C27" s="37" t="s">
        <v>122</v>
      </c>
      <c r="D27" s="37" t="s">
        <v>13</v>
      </c>
      <c r="E27" s="30">
        <v>39</v>
      </c>
      <c r="F27" s="30">
        <v>73</v>
      </c>
      <c r="G27" s="31">
        <v>73</v>
      </c>
    </row>
    <row r="28" spans="1:7" ht="29.25" customHeight="1">
      <c r="A28" s="24" t="s">
        <v>132</v>
      </c>
      <c r="B28" s="36" t="s">
        <v>182</v>
      </c>
      <c r="C28" s="36" t="s">
        <v>124</v>
      </c>
      <c r="D28" s="36"/>
      <c r="E28" s="26">
        <f>E29</f>
        <v>785</v>
      </c>
      <c r="F28" s="26">
        <f>F29</f>
        <v>180</v>
      </c>
      <c r="G28" s="27">
        <f>G29</f>
        <v>180</v>
      </c>
    </row>
    <row r="29" spans="1:7" ht="29.25" customHeight="1">
      <c r="A29" s="28" t="s">
        <v>62</v>
      </c>
      <c r="B29" s="37" t="s">
        <v>182</v>
      </c>
      <c r="C29" s="37" t="s">
        <v>124</v>
      </c>
      <c r="D29" s="37" t="s">
        <v>13</v>
      </c>
      <c r="E29" s="30">
        <v>785</v>
      </c>
      <c r="F29" s="30">
        <v>180</v>
      </c>
      <c r="G29" s="31">
        <v>180</v>
      </c>
    </row>
    <row r="30" spans="1:7" ht="15.75">
      <c r="A30" s="16" t="s">
        <v>175</v>
      </c>
      <c r="B30" s="17" t="s">
        <v>177</v>
      </c>
      <c r="C30" s="38"/>
      <c r="D30" s="17"/>
      <c r="E30" s="39">
        <f>E33</f>
        <v>2</v>
      </c>
      <c r="F30" s="39">
        <f>F33</f>
        <v>8</v>
      </c>
      <c r="G30" s="40">
        <f>G33</f>
        <v>8</v>
      </c>
    </row>
    <row r="31" spans="1:7" ht="90.75">
      <c r="A31" s="41" t="s">
        <v>252</v>
      </c>
      <c r="B31" s="17" t="s">
        <v>185</v>
      </c>
      <c r="C31" s="38"/>
      <c r="D31" s="42"/>
      <c r="E31" s="39">
        <f aca="true" t="shared" si="3" ref="E31:F33">E32</f>
        <v>2</v>
      </c>
      <c r="F31" s="39">
        <f t="shared" si="3"/>
        <v>8</v>
      </c>
      <c r="G31" s="40">
        <f>G32</f>
        <v>8</v>
      </c>
    </row>
    <row r="32" spans="1:7" ht="30.75" customHeight="1">
      <c r="A32" s="33" t="s">
        <v>187</v>
      </c>
      <c r="B32" s="21" t="s">
        <v>186</v>
      </c>
      <c r="C32" s="34"/>
      <c r="D32" s="34"/>
      <c r="E32" s="35">
        <f t="shared" si="3"/>
        <v>2</v>
      </c>
      <c r="F32" s="35">
        <f t="shared" si="3"/>
        <v>8</v>
      </c>
      <c r="G32" s="43">
        <f>G33</f>
        <v>8</v>
      </c>
    </row>
    <row r="33" spans="1:7" ht="30">
      <c r="A33" s="24" t="s">
        <v>133</v>
      </c>
      <c r="B33" s="36" t="s">
        <v>186</v>
      </c>
      <c r="C33" s="36" t="s">
        <v>122</v>
      </c>
      <c r="D33" s="36"/>
      <c r="E33" s="26">
        <f t="shared" si="3"/>
        <v>2</v>
      </c>
      <c r="F33" s="26">
        <f t="shared" si="3"/>
        <v>8</v>
      </c>
      <c r="G33" s="27">
        <f>G34</f>
        <v>8</v>
      </c>
    </row>
    <row r="34" spans="1:7" ht="45">
      <c r="A34" s="28" t="s">
        <v>33</v>
      </c>
      <c r="B34" s="37" t="s">
        <v>186</v>
      </c>
      <c r="C34" s="37" t="s">
        <v>122</v>
      </c>
      <c r="D34" s="37" t="s">
        <v>34</v>
      </c>
      <c r="E34" s="30">
        <v>2</v>
      </c>
      <c r="F34" s="30">
        <v>8</v>
      </c>
      <c r="G34" s="31">
        <v>8</v>
      </c>
    </row>
    <row r="35" spans="1:7" ht="94.5">
      <c r="A35" s="44" t="s">
        <v>253</v>
      </c>
      <c r="B35" s="45" t="s">
        <v>63</v>
      </c>
      <c r="C35" s="38"/>
      <c r="D35" s="45"/>
      <c r="E35" s="46">
        <f>E36+E53</f>
        <v>2706</v>
      </c>
      <c r="F35" s="46">
        <f>F36+F53</f>
        <v>1514.9</v>
      </c>
      <c r="G35" s="47">
        <f>G36+G53</f>
        <v>2529.2</v>
      </c>
    </row>
    <row r="36" spans="1:7" ht="15">
      <c r="A36" s="48" t="s">
        <v>175</v>
      </c>
      <c r="B36" s="17" t="s">
        <v>188</v>
      </c>
      <c r="C36" s="17"/>
      <c r="D36" s="17"/>
      <c r="E36" s="18">
        <f>E37</f>
        <v>2700</v>
      </c>
      <c r="F36" s="18">
        <f>F37</f>
        <v>1508.9</v>
      </c>
      <c r="G36" s="19">
        <f>G37</f>
        <v>2523.2</v>
      </c>
    </row>
    <row r="37" spans="1:7" ht="60">
      <c r="A37" s="48" t="s">
        <v>254</v>
      </c>
      <c r="B37" s="17" t="s">
        <v>189</v>
      </c>
      <c r="C37" s="17"/>
      <c r="D37" s="17"/>
      <c r="E37" s="18">
        <f>E41+E47+E44+E38+E50</f>
        <v>2700</v>
      </c>
      <c r="F37" s="18">
        <f>F41+F47+F44+F38</f>
        <v>1508.9</v>
      </c>
      <c r="G37" s="18">
        <f>G41+G47+G44+G38</f>
        <v>2523.2</v>
      </c>
    </row>
    <row r="38" spans="1:7" ht="29.25" customHeight="1">
      <c r="A38" s="33" t="s">
        <v>153</v>
      </c>
      <c r="B38" s="34" t="s">
        <v>190</v>
      </c>
      <c r="C38" s="34"/>
      <c r="D38" s="34"/>
      <c r="E38" s="35">
        <f aca="true" t="shared" si="4" ref="E38:G39">E39</f>
        <v>1676.8</v>
      </c>
      <c r="F38" s="35">
        <f t="shared" si="4"/>
        <v>485.7</v>
      </c>
      <c r="G38" s="43">
        <f t="shared" si="4"/>
        <v>1500</v>
      </c>
    </row>
    <row r="39" spans="1:7" ht="30">
      <c r="A39" s="24" t="s">
        <v>133</v>
      </c>
      <c r="B39" s="34" t="s">
        <v>190</v>
      </c>
      <c r="C39" s="25" t="s">
        <v>122</v>
      </c>
      <c r="D39" s="25"/>
      <c r="E39" s="26">
        <f t="shared" si="4"/>
        <v>1676.8</v>
      </c>
      <c r="F39" s="26">
        <f t="shared" si="4"/>
        <v>485.7</v>
      </c>
      <c r="G39" s="27">
        <f t="shared" si="4"/>
        <v>1500</v>
      </c>
    </row>
    <row r="40" spans="1:7" ht="15">
      <c r="A40" s="28" t="s">
        <v>36</v>
      </c>
      <c r="B40" s="34" t="s">
        <v>190</v>
      </c>
      <c r="C40" s="29" t="s">
        <v>122</v>
      </c>
      <c r="D40" s="29" t="s">
        <v>35</v>
      </c>
      <c r="E40" s="30">
        <v>1676.8</v>
      </c>
      <c r="F40" s="30">
        <v>485.7</v>
      </c>
      <c r="G40" s="31">
        <v>1500</v>
      </c>
    </row>
    <row r="41" spans="1:7" ht="27" customHeight="1">
      <c r="A41" s="33" t="s">
        <v>64</v>
      </c>
      <c r="B41" s="34" t="s">
        <v>191</v>
      </c>
      <c r="C41" s="34"/>
      <c r="D41" s="34"/>
      <c r="E41" s="35">
        <f aca="true" t="shared" si="5" ref="E41:G42">E42</f>
        <v>650</v>
      </c>
      <c r="F41" s="35">
        <f t="shared" si="5"/>
        <v>650</v>
      </c>
      <c r="G41" s="43">
        <f t="shared" si="5"/>
        <v>650</v>
      </c>
    </row>
    <row r="42" spans="1:7" ht="30">
      <c r="A42" s="24" t="s">
        <v>133</v>
      </c>
      <c r="B42" s="34" t="s">
        <v>191</v>
      </c>
      <c r="C42" s="25" t="s">
        <v>122</v>
      </c>
      <c r="D42" s="25"/>
      <c r="E42" s="26">
        <f t="shared" si="5"/>
        <v>650</v>
      </c>
      <c r="F42" s="26">
        <f t="shared" si="5"/>
        <v>650</v>
      </c>
      <c r="G42" s="27">
        <f t="shared" si="5"/>
        <v>650</v>
      </c>
    </row>
    <row r="43" spans="1:7" ht="30.75" customHeight="1">
      <c r="A43" s="28" t="s">
        <v>36</v>
      </c>
      <c r="B43" s="34" t="s">
        <v>191</v>
      </c>
      <c r="C43" s="29" t="s">
        <v>122</v>
      </c>
      <c r="D43" s="29" t="s">
        <v>35</v>
      </c>
      <c r="E43" s="30">
        <v>650</v>
      </c>
      <c r="F43" s="30">
        <v>650</v>
      </c>
      <c r="G43" s="31">
        <v>650</v>
      </c>
    </row>
    <row r="44" spans="1:7" ht="52.5" customHeight="1">
      <c r="A44" s="33" t="s">
        <v>101</v>
      </c>
      <c r="B44" s="34" t="s">
        <v>192</v>
      </c>
      <c r="C44" s="34"/>
      <c r="D44" s="34"/>
      <c r="E44" s="35">
        <f aca="true" t="shared" si="6" ref="E44:G45">E45</f>
        <v>137</v>
      </c>
      <c r="F44" s="35">
        <f t="shared" si="6"/>
        <v>137</v>
      </c>
      <c r="G44" s="43">
        <f t="shared" si="6"/>
        <v>137</v>
      </c>
    </row>
    <row r="45" spans="1:7" ht="30.75" customHeight="1">
      <c r="A45" s="24" t="s">
        <v>133</v>
      </c>
      <c r="B45" s="34" t="s">
        <v>192</v>
      </c>
      <c r="C45" s="25" t="s">
        <v>122</v>
      </c>
      <c r="D45" s="25"/>
      <c r="E45" s="49">
        <f t="shared" si="6"/>
        <v>137</v>
      </c>
      <c r="F45" s="49">
        <f t="shared" si="6"/>
        <v>137</v>
      </c>
      <c r="G45" s="50">
        <f t="shared" si="6"/>
        <v>137</v>
      </c>
    </row>
    <row r="46" spans="1:7" ht="30.75" customHeight="1">
      <c r="A46" s="28" t="s">
        <v>36</v>
      </c>
      <c r="B46" s="34" t="s">
        <v>192</v>
      </c>
      <c r="C46" s="29" t="s">
        <v>122</v>
      </c>
      <c r="D46" s="29" t="s">
        <v>35</v>
      </c>
      <c r="E46" s="51">
        <v>137</v>
      </c>
      <c r="F46" s="51">
        <v>137</v>
      </c>
      <c r="G46" s="52">
        <v>137</v>
      </c>
    </row>
    <row r="47" spans="1:7" ht="34.5" customHeight="1">
      <c r="A47" s="33" t="s">
        <v>65</v>
      </c>
      <c r="B47" s="34" t="s">
        <v>193</v>
      </c>
      <c r="C47" s="34"/>
      <c r="D47" s="34"/>
      <c r="E47" s="35">
        <f aca="true" t="shared" si="7" ref="E47:G48">E48</f>
        <v>236.2</v>
      </c>
      <c r="F47" s="35">
        <f t="shared" si="7"/>
        <v>236.2</v>
      </c>
      <c r="G47" s="43">
        <f t="shared" si="7"/>
        <v>236.2</v>
      </c>
    </row>
    <row r="48" spans="1:7" ht="28.5" customHeight="1">
      <c r="A48" s="24" t="s">
        <v>133</v>
      </c>
      <c r="B48" s="25" t="s">
        <v>193</v>
      </c>
      <c r="C48" s="25" t="s">
        <v>122</v>
      </c>
      <c r="D48" s="25"/>
      <c r="E48" s="49">
        <f t="shared" si="7"/>
        <v>236.2</v>
      </c>
      <c r="F48" s="49">
        <f t="shared" si="7"/>
        <v>236.2</v>
      </c>
      <c r="G48" s="50">
        <f t="shared" si="7"/>
        <v>236.2</v>
      </c>
    </row>
    <row r="49" spans="1:7" ht="28.5" customHeight="1">
      <c r="A49" s="28" t="s">
        <v>36</v>
      </c>
      <c r="B49" s="25" t="s">
        <v>193</v>
      </c>
      <c r="C49" s="29" t="s">
        <v>122</v>
      </c>
      <c r="D49" s="29" t="s">
        <v>35</v>
      </c>
      <c r="E49" s="51">
        <v>236.2</v>
      </c>
      <c r="F49" s="51">
        <v>236.2</v>
      </c>
      <c r="G49" s="52">
        <v>236.2</v>
      </c>
    </row>
    <row r="50" spans="1:7" ht="24.75" customHeight="1">
      <c r="A50" s="33" t="s">
        <v>157</v>
      </c>
      <c r="B50" s="34" t="s">
        <v>195</v>
      </c>
      <c r="C50" s="34"/>
      <c r="D50" s="34"/>
      <c r="E50" s="35">
        <f aca="true" t="shared" si="8" ref="E50:G51">E51</f>
        <v>0</v>
      </c>
      <c r="F50" s="35">
        <f t="shared" si="8"/>
        <v>0</v>
      </c>
      <c r="G50" s="43">
        <f t="shared" si="8"/>
        <v>0</v>
      </c>
    </row>
    <row r="51" spans="1:7" ht="28.5" customHeight="1">
      <c r="A51" s="24" t="s">
        <v>133</v>
      </c>
      <c r="B51" s="25" t="s">
        <v>195</v>
      </c>
      <c r="C51" s="25" t="s">
        <v>122</v>
      </c>
      <c r="D51" s="25"/>
      <c r="E51" s="49">
        <f t="shared" si="8"/>
        <v>0</v>
      </c>
      <c r="F51" s="49">
        <f t="shared" si="8"/>
        <v>0</v>
      </c>
      <c r="G51" s="50">
        <f t="shared" si="8"/>
        <v>0</v>
      </c>
    </row>
    <row r="52" spans="1:7" ht="28.5" customHeight="1">
      <c r="A52" s="28" t="s">
        <v>36</v>
      </c>
      <c r="B52" s="29" t="s">
        <v>195</v>
      </c>
      <c r="C52" s="29" t="s">
        <v>122</v>
      </c>
      <c r="D52" s="29" t="s">
        <v>35</v>
      </c>
      <c r="E52" s="51">
        <v>0</v>
      </c>
      <c r="F52" s="51">
        <v>0</v>
      </c>
      <c r="G52" s="52">
        <v>0</v>
      </c>
    </row>
    <row r="53" spans="1:7" ht="64.5" customHeight="1">
      <c r="A53" s="48" t="s">
        <v>194</v>
      </c>
      <c r="B53" s="17" t="s">
        <v>188</v>
      </c>
      <c r="C53" s="17"/>
      <c r="D53" s="17"/>
      <c r="E53" s="18">
        <f aca="true" t="shared" si="9" ref="E53:F56">E54</f>
        <v>6</v>
      </c>
      <c r="F53" s="18">
        <f t="shared" si="9"/>
        <v>6</v>
      </c>
      <c r="G53" s="19">
        <f>G54</f>
        <v>6</v>
      </c>
    </row>
    <row r="54" spans="1:7" ht="28.5" customHeight="1">
      <c r="A54" s="48" t="s">
        <v>194</v>
      </c>
      <c r="B54" s="17" t="s">
        <v>196</v>
      </c>
      <c r="C54" s="17"/>
      <c r="D54" s="17"/>
      <c r="E54" s="18">
        <f t="shared" si="9"/>
        <v>6</v>
      </c>
      <c r="F54" s="18">
        <f t="shared" si="9"/>
        <v>6</v>
      </c>
      <c r="G54" s="19">
        <f>G55</f>
        <v>6</v>
      </c>
    </row>
    <row r="55" spans="1:7" ht="40.5" customHeight="1">
      <c r="A55" s="33" t="s">
        <v>139</v>
      </c>
      <c r="B55" s="34" t="s">
        <v>197</v>
      </c>
      <c r="C55" s="34"/>
      <c r="D55" s="34"/>
      <c r="E55" s="35">
        <f t="shared" si="9"/>
        <v>6</v>
      </c>
      <c r="F55" s="35">
        <f t="shared" si="9"/>
        <v>6</v>
      </c>
      <c r="G55" s="43">
        <f>G56</f>
        <v>6</v>
      </c>
    </row>
    <row r="56" spans="1:7" ht="28.5" customHeight="1">
      <c r="A56" s="24" t="s">
        <v>133</v>
      </c>
      <c r="B56" s="34" t="s">
        <v>197</v>
      </c>
      <c r="C56" s="25" t="s">
        <v>122</v>
      </c>
      <c r="D56" s="25"/>
      <c r="E56" s="49">
        <f t="shared" si="9"/>
        <v>6</v>
      </c>
      <c r="F56" s="49">
        <f t="shared" si="9"/>
        <v>6</v>
      </c>
      <c r="G56" s="50">
        <f>G57</f>
        <v>6</v>
      </c>
    </row>
    <row r="57" spans="1:7" ht="28.5" customHeight="1">
      <c r="A57" s="28" t="s">
        <v>36</v>
      </c>
      <c r="B57" s="34" t="s">
        <v>197</v>
      </c>
      <c r="C57" s="29" t="s">
        <v>122</v>
      </c>
      <c r="D57" s="29" t="s">
        <v>35</v>
      </c>
      <c r="E57" s="51">
        <v>6</v>
      </c>
      <c r="F57" s="51">
        <v>6</v>
      </c>
      <c r="G57" s="52">
        <v>6</v>
      </c>
    </row>
    <row r="58" spans="1:7" ht="42" customHeight="1">
      <c r="A58" s="12" t="s">
        <v>50</v>
      </c>
      <c r="B58" s="13" t="s">
        <v>66</v>
      </c>
      <c r="C58" s="53"/>
      <c r="D58" s="13"/>
      <c r="E58" s="46">
        <f aca="true" t="shared" si="10" ref="E58:F61">E59</f>
        <v>350</v>
      </c>
      <c r="F58" s="46">
        <f t="shared" si="10"/>
        <v>100</v>
      </c>
      <c r="G58" s="47">
        <f>G59</f>
        <v>100</v>
      </c>
    </row>
    <row r="59" spans="1:7" ht="50.25" customHeight="1">
      <c r="A59" s="12" t="s">
        <v>199</v>
      </c>
      <c r="B59" s="13" t="s">
        <v>198</v>
      </c>
      <c r="C59" s="54"/>
      <c r="D59" s="54"/>
      <c r="E59" s="46">
        <f t="shared" si="10"/>
        <v>350</v>
      </c>
      <c r="F59" s="46">
        <f t="shared" si="10"/>
        <v>100</v>
      </c>
      <c r="G59" s="47">
        <f>G60</f>
        <v>100</v>
      </c>
    </row>
    <row r="60" spans="1:7" ht="27" customHeight="1">
      <c r="A60" s="55" t="s">
        <v>67</v>
      </c>
      <c r="B60" s="21" t="s">
        <v>200</v>
      </c>
      <c r="C60" s="56"/>
      <c r="D60" s="56"/>
      <c r="E60" s="57">
        <f t="shared" si="10"/>
        <v>350</v>
      </c>
      <c r="F60" s="57">
        <f t="shared" si="10"/>
        <v>100</v>
      </c>
      <c r="G60" s="58">
        <f>G61</f>
        <v>100</v>
      </c>
    </row>
    <row r="61" spans="1:7" ht="32.25" customHeight="1">
      <c r="A61" s="24" t="s">
        <v>133</v>
      </c>
      <c r="B61" s="21" t="s">
        <v>200</v>
      </c>
      <c r="C61" s="25" t="s">
        <v>122</v>
      </c>
      <c r="D61" s="25"/>
      <c r="E61" s="26">
        <f t="shared" si="10"/>
        <v>350</v>
      </c>
      <c r="F61" s="26">
        <f t="shared" si="10"/>
        <v>100</v>
      </c>
      <c r="G61" s="27">
        <f>G62</f>
        <v>100</v>
      </c>
    </row>
    <row r="62" spans="1:7" ht="26.25" customHeight="1">
      <c r="A62" s="28" t="s">
        <v>18</v>
      </c>
      <c r="B62" s="21" t="s">
        <v>200</v>
      </c>
      <c r="C62" s="29" t="s">
        <v>122</v>
      </c>
      <c r="D62" s="29" t="s">
        <v>19</v>
      </c>
      <c r="E62" s="30">
        <v>350</v>
      </c>
      <c r="F62" s="30">
        <v>100</v>
      </c>
      <c r="G62" s="31">
        <v>100</v>
      </c>
    </row>
    <row r="63" spans="1:7" ht="66.75" customHeight="1">
      <c r="A63" s="12" t="s">
        <v>135</v>
      </c>
      <c r="B63" s="13" t="s">
        <v>134</v>
      </c>
      <c r="C63" s="53"/>
      <c r="D63" s="13"/>
      <c r="E63" s="46">
        <f aca="true" t="shared" si="11" ref="E63:G66">E64</f>
        <v>50</v>
      </c>
      <c r="F63" s="46">
        <f t="shared" si="11"/>
        <v>50</v>
      </c>
      <c r="G63" s="47">
        <f>G64</f>
        <v>50</v>
      </c>
    </row>
    <row r="64" spans="1:7" ht="34.5" customHeight="1">
      <c r="A64" s="12" t="s">
        <v>203</v>
      </c>
      <c r="B64" s="13" t="s">
        <v>201</v>
      </c>
      <c r="C64" s="54"/>
      <c r="D64" s="54"/>
      <c r="E64" s="46">
        <f>E65</f>
        <v>50</v>
      </c>
      <c r="F64" s="46">
        <f t="shared" si="11"/>
        <v>50</v>
      </c>
      <c r="G64" s="46">
        <f t="shared" si="11"/>
        <v>50</v>
      </c>
    </row>
    <row r="65" spans="1:7" ht="60.75" customHeight="1">
      <c r="A65" s="55" t="s">
        <v>204</v>
      </c>
      <c r="B65" s="21" t="s">
        <v>202</v>
      </c>
      <c r="C65" s="56"/>
      <c r="D65" s="56"/>
      <c r="E65" s="57">
        <f t="shared" si="11"/>
        <v>50</v>
      </c>
      <c r="F65" s="57">
        <f t="shared" si="11"/>
        <v>50</v>
      </c>
      <c r="G65" s="58">
        <f>G66</f>
        <v>50</v>
      </c>
    </row>
    <row r="66" spans="1:7" ht="34.5" customHeight="1">
      <c r="A66" s="24" t="s">
        <v>133</v>
      </c>
      <c r="B66" s="21" t="s">
        <v>202</v>
      </c>
      <c r="C66" s="25" t="s">
        <v>122</v>
      </c>
      <c r="D66" s="25"/>
      <c r="E66" s="26">
        <f t="shared" si="11"/>
        <v>50</v>
      </c>
      <c r="F66" s="26">
        <f t="shared" si="11"/>
        <v>50</v>
      </c>
      <c r="G66" s="27">
        <f>G67</f>
        <v>50</v>
      </c>
    </row>
    <row r="67" spans="1:7" ht="34.5" customHeight="1">
      <c r="A67" s="28" t="s">
        <v>155</v>
      </c>
      <c r="B67" s="21" t="s">
        <v>202</v>
      </c>
      <c r="C67" s="29" t="s">
        <v>122</v>
      </c>
      <c r="D67" s="29" t="s">
        <v>154</v>
      </c>
      <c r="E67" s="30">
        <v>50</v>
      </c>
      <c r="F67" s="30">
        <v>50</v>
      </c>
      <c r="G67" s="31">
        <v>50</v>
      </c>
    </row>
    <row r="68" spans="1:7" ht="45.75" customHeight="1">
      <c r="A68" s="12" t="s">
        <v>51</v>
      </c>
      <c r="B68" s="13" t="s">
        <v>68</v>
      </c>
      <c r="C68" s="13"/>
      <c r="D68" s="13"/>
      <c r="E68" s="39">
        <f>E69+E86</f>
        <v>4576</v>
      </c>
      <c r="F68" s="39">
        <f>F69+F86</f>
        <v>3080.9</v>
      </c>
      <c r="G68" s="40">
        <f>G69+G86</f>
        <v>3081.9</v>
      </c>
    </row>
    <row r="69" spans="1:7" ht="41.25" customHeight="1">
      <c r="A69" s="59" t="s">
        <v>175</v>
      </c>
      <c r="B69" s="17" t="s">
        <v>205</v>
      </c>
      <c r="C69" s="60"/>
      <c r="D69" s="17"/>
      <c r="E69" s="46">
        <f>E70+E82</f>
        <v>4559</v>
      </c>
      <c r="F69" s="46">
        <f>F70+F82</f>
        <v>3063.9</v>
      </c>
      <c r="G69" s="47">
        <f>G70+G82</f>
        <v>3064.9</v>
      </c>
    </row>
    <row r="70" spans="1:7" ht="30.75" customHeight="1">
      <c r="A70" s="59" t="s">
        <v>255</v>
      </c>
      <c r="B70" s="17" t="s">
        <v>206</v>
      </c>
      <c r="C70" s="60"/>
      <c r="D70" s="17"/>
      <c r="E70" s="46">
        <f>E71+E76+E79</f>
        <v>4460</v>
      </c>
      <c r="F70" s="46">
        <f>F71+F76+F79</f>
        <v>2969.9</v>
      </c>
      <c r="G70" s="47">
        <f>G71+G76+G79</f>
        <v>2969.9</v>
      </c>
    </row>
    <row r="71" spans="1:7" ht="33.75" customHeight="1">
      <c r="A71" s="61" t="s">
        <v>208</v>
      </c>
      <c r="B71" s="62" t="s">
        <v>207</v>
      </c>
      <c r="C71" s="62"/>
      <c r="D71" s="62"/>
      <c r="E71" s="22">
        <f>E72+E74</f>
        <v>2851</v>
      </c>
      <c r="F71" s="22">
        <f>F72+F74</f>
        <v>2969.9</v>
      </c>
      <c r="G71" s="23">
        <f>G72+G74</f>
        <v>2969.9</v>
      </c>
    </row>
    <row r="72" spans="1:7" ht="30" customHeight="1">
      <c r="A72" s="63" t="s">
        <v>208</v>
      </c>
      <c r="B72" s="64" t="s">
        <v>207</v>
      </c>
      <c r="C72" s="65" t="s">
        <v>125</v>
      </c>
      <c r="D72" s="65"/>
      <c r="E72" s="66">
        <f>E73</f>
        <v>2423.5</v>
      </c>
      <c r="F72" s="66">
        <f>F73</f>
        <v>2546</v>
      </c>
      <c r="G72" s="67">
        <f>G73</f>
        <v>2546</v>
      </c>
    </row>
    <row r="73" spans="1:7" ht="24.75" customHeight="1">
      <c r="A73" s="68" t="s">
        <v>20</v>
      </c>
      <c r="B73" s="62" t="s">
        <v>207</v>
      </c>
      <c r="C73" s="56" t="s">
        <v>125</v>
      </c>
      <c r="D73" s="56" t="s">
        <v>21</v>
      </c>
      <c r="E73" s="57">
        <v>2423.5</v>
      </c>
      <c r="F73" s="57">
        <v>2546</v>
      </c>
      <c r="G73" s="58">
        <v>2546</v>
      </c>
    </row>
    <row r="74" spans="1:7" ht="32.25" customHeight="1">
      <c r="A74" s="69" t="s">
        <v>133</v>
      </c>
      <c r="B74" s="70" t="s">
        <v>207</v>
      </c>
      <c r="C74" s="71" t="s">
        <v>122</v>
      </c>
      <c r="D74" s="71"/>
      <c r="E74" s="72">
        <f>E75</f>
        <v>427.5</v>
      </c>
      <c r="F74" s="72">
        <f>F75</f>
        <v>423.9</v>
      </c>
      <c r="G74" s="73">
        <f>G75</f>
        <v>423.9</v>
      </c>
    </row>
    <row r="75" spans="1:7" ht="24.75" customHeight="1">
      <c r="A75" s="74" t="s">
        <v>20</v>
      </c>
      <c r="B75" s="75" t="s">
        <v>207</v>
      </c>
      <c r="C75" s="76" t="s">
        <v>122</v>
      </c>
      <c r="D75" s="76" t="s">
        <v>21</v>
      </c>
      <c r="E75" s="77">
        <f>421.9+5.6</f>
        <v>427.5</v>
      </c>
      <c r="F75" s="77">
        <v>423.9</v>
      </c>
      <c r="G75" s="78">
        <v>423.9</v>
      </c>
    </row>
    <row r="76" spans="1:7" ht="77.25" customHeight="1">
      <c r="A76" s="61" t="s">
        <v>156</v>
      </c>
      <c r="B76" s="62" t="s">
        <v>209</v>
      </c>
      <c r="C76" s="62"/>
      <c r="D76" s="62"/>
      <c r="E76" s="22">
        <f aca="true" t="shared" si="12" ref="E76:G77">E77</f>
        <v>1293.2</v>
      </c>
      <c r="F76" s="22">
        <f t="shared" si="12"/>
        <v>0</v>
      </c>
      <c r="G76" s="23">
        <f t="shared" si="12"/>
        <v>0</v>
      </c>
    </row>
    <row r="77" spans="1:7" ht="50.25" customHeight="1">
      <c r="A77" s="24" t="s">
        <v>128</v>
      </c>
      <c r="B77" s="62" t="s">
        <v>209</v>
      </c>
      <c r="C77" s="25" t="s">
        <v>125</v>
      </c>
      <c r="D77" s="25"/>
      <c r="E77" s="26">
        <f t="shared" si="12"/>
        <v>1293.2</v>
      </c>
      <c r="F77" s="26">
        <f t="shared" si="12"/>
        <v>0</v>
      </c>
      <c r="G77" s="27">
        <f t="shared" si="12"/>
        <v>0</v>
      </c>
    </row>
    <row r="78" spans="1:7" ht="24.75" customHeight="1">
      <c r="A78" s="28" t="s">
        <v>20</v>
      </c>
      <c r="B78" s="62" t="s">
        <v>209</v>
      </c>
      <c r="C78" s="29" t="s">
        <v>125</v>
      </c>
      <c r="D78" s="29" t="s">
        <v>21</v>
      </c>
      <c r="E78" s="30">
        <v>1293.2</v>
      </c>
      <c r="F78" s="30"/>
      <c r="G78" s="31"/>
    </row>
    <row r="79" spans="1:7" ht="37.5" customHeight="1">
      <c r="A79" s="79" t="s">
        <v>121</v>
      </c>
      <c r="B79" s="80" t="s">
        <v>210</v>
      </c>
      <c r="C79" s="80"/>
      <c r="D79" s="80"/>
      <c r="E79" s="81">
        <f aca="true" t="shared" si="13" ref="E79:G80">E80</f>
        <v>315.8</v>
      </c>
      <c r="F79" s="81">
        <f t="shared" si="13"/>
        <v>0</v>
      </c>
      <c r="G79" s="82">
        <f t="shared" si="13"/>
        <v>0</v>
      </c>
    </row>
    <row r="80" spans="1:7" ht="31.5" customHeight="1">
      <c r="A80" s="24" t="s">
        <v>133</v>
      </c>
      <c r="B80" s="80" t="s">
        <v>210</v>
      </c>
      <c r="C80" s="65" t="s">
        <v>122</v>
      </c>
      <c r="D80" s="65"/>
      <c r="E80" s="66">
        <f t="shared" si="13"/>
        <v>315.8</v>
      </c>
      <c r="F80" s="66">
        <f t="shared" si="13"/>
        <v>0</v>
      </c>
      <c r="G80" s="67">
        <f t="shared" si="13"/>
        <v>0</v>
      </c>
    </row>
    <row r="81" spans="1:7" ht="24.75" customHeight="1">
      <c r="A81" s="28" t="s">
        <v>20</v>
      </c>
      <c r="B81" s="80" t="s">
        <v>210</v>
      </c>
      <c r="C81" s="29" t="s">
        <v>122</v>
      </c>
      <c r="D81" s="29" t="s">
        <v>21</v>
      </c>
      <c r="E81" s="30">
        <v>315.8</v>
      </c>
      <c r="F81" s="30">
        <v>0</v>
      </c>
      <c r="G81" s="31">
        <v>0</v>
      </c>
    </row>
    <row r="82" spans="1:7" ht="35.25" customHeight="1">
      <c r="A82" s="83" t="s">
        <v>211</v>
      </c>
      <c r="B82" s="17" t="s">
        <v>212</v>
      </c>
      <c r="C82" s="56"/>
      <c r="D82" s="56"/>
      <c r="E82" s="84">
        <f aca="true" t="shared" si="14" ref="E82:F84">E83</f>
        <v>99</v>
      </c>
      <c r="F82" s="84">
        <f t="shared" si="14"/>
        <v>94</v>
      </c>
      <c r="G82" s="85">
        <f>G83</f>
        <v>95</v>
      </c>
    </row>
    <row r="83" spans="1:7" ht="25.5" customHeight="1">
      <c r="A83" s="33" t="s">
        <v>69</v>
      </c>
      <c r="B83" s="34" t="s">
        <v>213</v>
      </c>
      <c r="C83" s="34" t="s">
        <v>3</v>
      </c>
      <c r="D83" s="34"/>
      <c r="E83" s="35">
        <f t="shared" si="14"/>
        <v>99</v>
      </c>
      <c r="F83" s="35">
        <f t="shared" si="14"/>
        <v>94</v>
      </c>
      <c r="G83" s="43">
        <f>G84</f>
        <v>95</v>
      </c>
    </row>
    <row r="84" spans="1:7" ht="36" customHeight="1">
      <c r="A84" s="24" t="s">
        <v>133</v>
      </c>
      <c r="B84" s="25" t="s">
        <v>213</v>
      </c>
      <c r="C84" s="25" t="s">
        <v>122</v>
      </c>
      <c r="D84" s="25"/>
      <c r="E84" s="26">
        <f t="shared" si="14"/>
        <v>99</v>
      </c>
      <c r="F84" s="26">
        <f t="shared" si="14"/>
        <v>94</v>
      </c>
      <c r="G84" s="27">
        <f>G85</f>
        <v>95</v>
      </c>
    </row>
    <row r="85" spans="1:7" ht="24.75" customHeight="1">
      <c r="A85" s="28" t="s">
        <v>30</v>
      </c>
      <c r="B85" s="29" t="s">
        <v>213</v>
      </c>
      <c r="C85" s="29" t="s">
        <v>122</v>
      </c>
      <c r="D85" s="29" t="s">
        <v>29</v>
      </c>
      <c r="E85" s="30">
        <v>99</v>
      </c>
      <c r="F85" s="30">
        <v>94</v>
      </c>
      <c r="G85" s="31">
        <v>95</v>
      </c>
    </row>
    <row r="86" spans="1:7" ht="34.5" customHeight="1">
      <c r="A86" s="59" t="s">
        <v>216</v>
      </c>
      <c r="B86" s="17" t="s">
        <v>214</v>
      </c>
      <c r="C86" s="53"/>
      <c r="D86" s="17"/>
      <c r="E86" s="46">
        <f aca="true" t="shared" si="15" ref="E86:G88">E87</f>
        <v>17</v>
      </c>
      <c r="F86" s="46">
        <f t="shared" si="15"/>
        <v>17</v>
      </c>
      <c r="G86" s="46">
        <f t="shared" si="15"/>
        <v>17</v>
      </c>
    </row>
    <row r="87" spans="1:7" ht="36" customHeight="1">
      <c r="A87" s="33" t="s">
        <v>70</v>
      </c>
      <c r="B87" s="34" t="s">
        <v>215</v>
      </c>
      <c r="C87" s="34" t="s">
        <v>3</v>
      </c>
      <c r="D87" s="34"/>
      <c r="E87" s="35">
        <f t="shared" si="15"/>
        <v>17</v>
      </c>
      <c r="F87" s="35">
        <f t="shared" si="15"/>
        <v>17</v>
      </c>
      <c r="G87" s="43">
        <f t="shared" si="15"/>
        <v>17</v>
      </c>
    </row>
    <row r="88" spans="1:7" ht="39.75" customHeight="1">
      <c r="A88" s="24" t="s">
        <v>133</v>
      </c>
      <c r="B88" s="34" t="s">
        <v>215</v>
      </c>
      <c r="C88" s="25" t="s">
        <v>122</v>
      </c>
      <c r="D88" s="25"/>
      <c r="E88" s="26">
        <f t="shared" si="15"/>
        <v>17</v>
      </c>
      <c r="F88" s="26">
        <f t="shared" si="15"/>
        <v>17</v>
      </c>
      <c r="G88" s="27">
        <f t="shared" si="15"/>
        <v>17</v>
      </c>
    </row>
    <row r="89" spans="1:7" ht="24.75" customHeight="1">
      <c r="A89" s="74" t="s">
        <v>37</v>
      </c>
      <c r="B89" s="34" t="s">
        <v>215</v>
      </c>
      <c r="C89" s="76" t="s">
        <v>122</v>
      </c>
      <c r="D89" s="76" t="s">
        <v>38</v>
      </c>
      <c r="E89" s="77">
        <v>17</v>
      </c>
      <c r="F89" s="77">
        <v>17</v>
      </c>
      <c r="G89" s="78">
        <v>17</v>
      </c>
    </row>
    <row r="90" spans="1:7" ht="52.5" customHeight="1">
      <c r="A90" s="86" t="s">
        <v>102</v>
      </c>
      <c r="B90" s="87" t="s">
        <v>217</v>
      </c>
      <c r="C90" s="87"/>
      <c r="D90" s="88"/>
      <c r="E90" s="89">
        <f>E91+E104+E108</f>
        <v>2951.3</v>
      </c>
      <c r="F90" s="89">
        <f>F91+F104+F108</f>
        <v>1506.8</v>
      </c>
      <c r="G90" s="89">
        <f>G91+G104+G108</f>
        <v>1498.5</v>
      </c>
    </row>
    <row r="91" spans="1:7" ht="33.75" customHeight="1">
      <c r="A91" s="83" t="s">
        <v>219</v>
      </c>
      <c r="B91" s="90" t="s">
        <v>218</v>
      </c>
      <c r="C91" s="90"/>
      <c r="D91" s="91"/>
      <c r="E91" s="84">
        <f>E92+E98+E101+E95</f>
        <v>1595.1</v>
      </c>
      <c r="F91" s="84">
        <f>F92+F98+F101+F95</f>
        <v>1506.8</v>
      </c>
      <c r="G91" s="84">
        <f>G92+G98+G101+G95</f>
        <v>1498.5</v>
      </c>
    </row>
    <row r="92" spans="1:7" ht="30" customHeight="1">
      <c r="A92" s="92" t="s">
        <v>224</v>
      </c>
      <c r="B92" s="80" t="s">
        <v>223</v>
      </c>
      <c r="C92" s="80"/>
      <c r="D92" s="80"/>
      <c r="E92" s="81">
        <f aca="true" t="shared" si="16" ref="E92:G96">E93</f>
        <v>700</v>
      </c>
      <c r="F92" s="81">
        <f t="shared" si="16"/>
        <v>700</v>
      </c>
      <c r="G92" s="82">
        <f t="shared" si="16"/>
        <v>700</v>
      </c>
    </row>
    <row r="93" spans="1:7" ht="33" customHeight="1">
      <c r="A93" s="24" t="s">
        <v>133</v>
      </c>
      <c r="B93" s="80" t="s">
        <v>223</v>
      </c>
      <c r="C93" s="65" t="s">
        <v>122</v>
      </c>
      <c r="D93" s="65"/>
      <c r="E93" s="93">
        <f t="shared" si="16"/>
        <v>700</v>
      </c>
      <c r="F93" s="93">
        <f t="shared" si="16"/>
        <v>700</v>
      </c>
      <c r="G93" s="94">
        <f t="shared" si="16"/>
        <v>700</v>
      </c>
    </row>
    <row r="94" spans="1:7" ht="24.75" customHeight="1">
      <c r="A94" s="28" t="s">
        <v>18</v>
      </c>
      <c r="B94" s="80" t="s">
        <v>223</v>
      </c>
      <c r="C94" s="29" t="s">
        <v>122</v>
      </c>
      <c r="D94" s="29" t="s">
        <v>19</v>
      </c>
      <c r="E94" s="51">
        <v>700</v>
      </c>
      <c r="F94" s="51">
        <v>700</v>
      </c>
      <c r="G94" s="52">
        <v>700</v>
      </c>
    </row>
    <row r="95" spans="1:7" ht="30" customHeight="1">
      <c r="A95" s="92" t="s">
        <v>98</v>
      </c>
      <c r="B95" s="80" t="s">
        <v>220</v>
      </c>
      <c r="C95" s="80"/>
      <c r="D95" s="80"/>
      <c r="E95" s="81">
        <f t="shared" si="16"/>
        <v>240</v>
      </c>
      <c r="F95" s="81">
        <f t="shared" si="16"/>
        <v>240</v>
      </c>
      <c r="G95" s="82">
        <f t="shared" si="16"/>
        <v>240</v>
      </c>
    </row>
    <row r="96" spans="1:7" ht="33" customHeight="1">
      <c r="A96" s="24" t="s">
        <v>133</v>
      </c>
      <c r="B96" s="80" t="s">
        <v>220</v>
      </c>
      <c r="C96" s="65" t="s">
        <v>122</v>
      </c>
      <c r="D96" s="65"/>
      <c r="E96" s="93">
        <f t="shared" si="16"/>
        <v>240</v>
      </c>
      <c r="F96" s="93">
        <f t="shared" si="16"/>
        <v>240</v>
      </c>
      <c r="G96" s="94">
        <f t="shared" si="16"/>
        <v>240</v>
      </c>
    </row>
    <row r="97" spans="1:7" ht="24.75" customHeight="1">
      <c r="A97" s="28" t="s">
        <v>18</v>
      </c>
      <c r="B97" s="80" t="s">
        <v>220</v>
      </c>
      <c r="C97" s="29" t="s">
        <v>122</v>
      </c>
      <c r="D97" s="29" t="s">
        <v>19</v>
      </c>
      <c r="E97" s="51">
        <v>240</v>
      </c>
      <c r="F97" s="51">
        <v>240</v>
      </c>
      <c r="G97" s="52">
        <v>240</v>
      </c>
    </row>
    <row r="98" spans="1:7" ht="56.25" customHeight="1">
      <c r="A98" s="92" t="s">
        <v>113</v>
      </c>
      <c r="B98" s="80" t="s">
        <v>221</v>
      </c>
      <c r="C98" s="80"/>
      <c r="D98" s="80"/>
      <c r="E98" s="81">
        <f aca="true" t="shared" si="17" ref="E98:G99">E99</f>
        <v>252.1</v>
      </c>
      <c r="F98" s="81">
        <f t="shared" si="17"/>
        <v>163.8</v>
      </c>
      <c r="G98" s="82">
        <f t="shared" si="17"/>
        <v>155.5</v>
      </c>
    </row>
    <row r="99" spans="1:7" ht="31.5" customHeight="1">
      <c r="A99" s="24" t="s">
        <v>133</v>
      </c>
      <c r="B99" s="80" t="s">
        <v>221</v>
      </c>
      <c r="C99" s="65" t="s">
        <v>122</v>
      </c>
      <c r="D99" s="65"/>
      <c r="E99" s="93">
        <f t="shared" si="17"/>
        <v>252.1</v>
      </c>
      <c r="F99" s="93">
        <f t="shared" si="17"/>
        <v>163.8</v>
      </c>
      <c r="G99" s="94">
        <f t="shared" si="17"/>
        <v>155.5</v>
      </c>
    </row>
    <row r="100" spans="1:7" ht="24.75" customHeight="1">
      <c r="A100" s="28" t="s">
        <v>18</v>
      </c>
      <c r="B100" s="80" t="s">
        <v>221</v>
      </c>
      <c r="C100" s="29" t="s">
        <v>122</v>
      </c>
      <c r="D100" s="29" t="s">
        <v>19</v>
      </c>
      <c r="E100" s="51">
        <v>252.1</v>
      </c>
      <c r="F100" s="51">
        <v>163.8</v>
      </c>
      <c r="G100" s="95">
        <v>155.5</v>
      </c>
    </row>
    <row r="101" spans="1:7" ht="24.75" customHeight="1">
      <c r="A101" s="92" t="s">
        <v>99</v>
      </c>
      <c r="B101" s="80" t="s">
        <v>222</v>
      </c>
      <c r="C101" s="80"/>
      <c r="D101" s="80"/>
      <c r="E101" s="81">
        <f aca="true" t="shared" si="18" ref="E101:G102">E102</f>
        <v>403</v>
      </c>
      <c r="F101" s="81">
        <f t="shared" si="18"/>
        <v>403</v>
      </c>
      <c r="G101" s="82">
        <f t="shared" si="18"/>
        <v>403</v>
      </c>
    </row>
    <row r="102" spans="1:7" ht="34.5" customHeight="1">
      <c r="A102" s="24" t="s">
        <v>133</v>
      </c>
      <c r="B102" s="80" t="s">
        <v>222</v>
      </c>
      <c r="C102" s="65" t="s">
        <v>122</v>
      </c>
      <c r="D102" s="65"/>
      <c r="E102" s="93">
        <f t="shared" si="18"/>
        <v>403</v>
      </c>
      <c r="F102" s="93">
        <f t="shared" si="18"/>
        <v>403</v>
      </c>
      <c r="G102" s="94">
        <f t="shared" si="18"/>
        <v>403</v>
      </c>
    </row>
    <row r="103" spans="1:7" ht="24.75" customHeight="1">
      <c r="A103" s="28" t="s">
        <v>18</v>
      </c>
      <c r="B103" s="80" t="s">
        <v>222</v>
      </c>
      <c r="C103" s="29" t="s">
        <v>122</v>
      </c>
      <c r="D103" s="29" t="s">
        <v>19</v>
      </c>
      <c r="E103" s="51">
        <v>403</v>
      </c>
      <c r="F103" s="51">
        <v>403</v>
      </c>
      <c r="G103" s="52">
        <v>403</v>
      </c>
    </row>
    <row r="104" spans="1:7" ht="63">
      <c r="A104" s="83" t="s">
        <v>225</v>
      </c>
      <c r="B104" s="90" t="s">
        <v>226</v>
      </c>
      <c r="C104" s="90"/>
      <c r="D104" s="91"/>
      <c r="E104" s="84">
        <f>E105</f>
        <v>56.8</v>
      </c>
      <c r="F104" s="84">
        <f>F105</f>
        <v>0</v>
      </c>
      <c r="G104" s="84">
        <f>G105</f>
        <v>0</v>
      </c>
    </row>
    <row r="105" spans="1:7" ht="30">
      <c r="A105" s="92" t="s">
        <v>138</v>
      </c>
      <c r="B105" s="80" t="s">
        <v>227</v>
      </c>
      <c r="C105" s="80"/>
      <c r="D105" s="80"/>
      <c r="E105" s="81">
        <f aca="true" t="shared" si="19" ref="E105:G106">E106</f>
        <v>56.8</v>
      </c>
      <c r="F105" s="81">
        <f t="shared" si="19"/>
        <v>0</v>
      </c>
      <c r="G105" s="82">
        <f t="shared" si="19"/>
        <v>0</v>
      </c>
    </row>
    <row r="106" spans="1:7" ht="30">
      <c r="A106" s="96" t="s">
        <v>133</v>
      </c>
      <c r="B106" s="97" t="s">
        <v>227</v>
      </c>
      <c r="C106" s="97" t="s">
        <v>122</v>
      </c>
      <c r="D106" s="97"/>
      <c r="E106" s="66">
        <f t="shared" si="19"/>
        <v>56.8</v>
      </c>
      <c r="F106" s="66">
        <f t="shared" si="19"/>
        <v>0</v>
      </c>
      <c r="G106" s="67">
        <f t="shared" si="19"/>
        <v>0</v>
      </c>
    </row>
    <row r="107" spans="1:7" ht="15">
      <c r="A107" s="28" t="s">
        <v>16</v>
      </c>
      <c r="B107" s="37" t="s">
        <v>227</v>
      </c>
      <c r="C107" s="37" t="s">
        <v>122</v>
      </c>
      <c r="D107" s="37" t="s">
        <v>17</v>
      </c>
      <c r="E107" s="30">
        <f>145-88.2</f>
        <v>56.8</v>
      </c>
      <c r="F107" s="30">
        <v>0</v>
      </c>
      <c r="G107" s="31">
        <v>0</v>
      </c>
    </row>
    <row r="108" spans="1:7" ht="63">
      <c r="A108" s="98" t="s">
        <v>229</v>
      </c>
      <c r="B108" s="99" t="s">
        <v>230</v>
      </c>
      <c r="C108" s="99"/>
      <c r="D108" s="99"/>
      <c r="E108" s="100">
        <f>E109+E112</f>
        <v>1299.4</v>
      </c>
      <c r="F108" s="100">
        <f>F109+F112</f>
        <v>0</v>
      </c>
      <c r="G108" s="100">
        <f>G109+G112</f>
        <v>0</v>
      </c>
    </row>
    <row r="109" spans="1:7" ht="30">
      <c r="A109" s="101" t="s">
        <v>138</v>
      </c>
      <c r="B109" s="80" t="s">
        <v>228</v>
      </c>
      <c r="C109" s="102"/>
      <c r="D109" s="102"/>
      <c r="E109" s="103">
        <f aca="true" t="shared" si="20" ref="E109:G113">E110</f>
        <v>711.4</v>
      </c>
      <c r="F109" s="103">
        <f t="shared" si="20"/>
        <v>0</v>
      </c>
      <c r="G109" s="103">
        <f t="shared" si="20"/>
        <v>0</v>
      </c>
    </row>
    <row r="110" spans="1:7" ht="30">
      <c r="A110" s="96" t="s">
        <v>133</v>
      </c>
      <c r="B110" s="80" t="s">
        <v>228</v>
      </c>
      <c r="C110" s="97" t="s">
        <v>122</v>
      </c>
      <c r="D110" s="97"/>
      <c r="E110" s="66">
        <f t="shared" si="20"/>
        <v>711.4</v>
      </c>
      <c r="F110" s="66">
        <f t="shared" si="20"/>
        <v>0</v>
      </c>
      <c r="G110" s="67">
        <f t="shared" si="20"/>
        <v>0</v>
      </c>
    </row>
    <row r="111" spans="1:7" ht="24.75" customHeight="1">
      <c r="A111" s="28" t="s">
        <v>16</v>
      </c>
      <c r="B111" s="80" t="s">
        <v>228</v>
      </c>
      <c r="C111" s="37" t="s">
        <v>122</v>
      </c>
      <c r="D111" s="37" t="s">
        <v>17</v>
      </c>
      <c r="E111" s="30">
        <v>711.4</v>
      </c>
      <c r="F111" s="30">
        <v>0</v>
      </c>
      <c r="G111" s="31">
        <v>0</v>
      </c>
    </row>
    <row r="112" spans="1:7" ht="24.75" customHeight="1">
      <c r="A112" s="101" t="s">
        <v>260</v>
      </c>
      <c r="B112" s="80" t="s">
        <v>259</v>
      </c>
      <c r="C112" s="102"/>
      <c r="D112" s="102"/>
      <c r="E112" s="103">
        <f t="shared" si="20"/>
        <v>588</v>
      </c>
      <c r="F112" s="103">
        <f t="shared" si="20"/>
        <v>0</v>
      </c>
      <c r="G112" s="103">
        <f t="shared" si="20"/>
        <v>0</v>
      </c>
    </row>
    <row r="113" spans="1:7" ht="24.75" customHeight="1">
      <c r="A113" s="96" t="s">
        <v>133</v>
      </c>
      <c r="B113" s="80" t="s">
        <v>259</v>
      </c>
      <c r="C113" s="97" t="s">
        <v>122</v>
      </c>
      <c r="D113" s="97"/>
      <c r="E113" s="66">
        <f t="shared" si="20"/>
        <v>588</v>
      </c>
      <c r="F113" s="66">
        <f t="shared" si="20"/>
        <v>0</v>
      </c>
      <c r="G113" s="67">
        <f t="shared" si="20"/>
        <v>0</v>
      </c>
    </row>
    <row r="114" spans="1:7" ht="24.75" customHeight="1">
      <c r="A114" s="28" t="s">
        <v>16</v>
      </c>
      <c r="B114" s="80" t="s">
        <v>259</v>
      </c>
      <c r="C114" s="37" t="s">
        <v>122</v>
      </c>
      <c r="D114" s="37" t="s">
        <v>17</v>
      </c>
      <c r="E114" s="30">
        <v>588</v>
      </c>
      <c r="F114" s="30">
        <v>0</v>
      </c>
      <c r="G114" s="31">
        <v>0</v>
      </c>
    </row>
    <row r="115" spans="1:7" ht="57" customHeight="1">
      <c r="A115" s="12" t="s">
        <v>118</v>
      </c>
      <c r="B115" s="13" t="s">
        <v>117</v>
      </c>
      <c r="C115" s="13"/>
      <c r="D115" s="13"/>
      <c r="E115" s="46">
        <f aca="true" t="shared" si="21" ref="E115:F118">E116</f>
        <v>2941.2</v>
      </c>
      <c r="F115" s="46">
        <f t="shared" si="21"/>
        <v>0</v>
      </c>
      <c r="G115" s="47">
        <f>G116</f>
        <v>0</v>
      </c>
    </row>
    <row r="116" spans="1:7" ht="24.75" customHeight="1">
      <c r="A116" s="12" t="s">
        <v>233</v>
      </c>
      <c r="B116" s="13" t="s">
        <v>231</v>
      </c>
      <c r="C116" s="13"/>
      <c r="D116" s="13"/>
      <c r="E116" s="46">
        <f t="shared" si="21"/>
        <v>2941.2</v>
      </c>
      <c r="F116" s="46">
        <f t="shared" si="21"/>
        <v>0</v>
      </c>
      <c r="G116" s="47">
        <f>G117</f>
        <v>0</v>
      </c>
    </row>
    <row r="117" spans="1:7" ht="75" customHeight="1">
      <c r="A117" s="55" t="s">
        <v>140</v>
      </c>
      <c r="B117" s="62" t="s">
        <v>232</v>
      </c>
      <c r="C117" s="62"/>
      <c r="D117" s="62"/>
      <c r="E117" s="22">
        <f t="shared" si="21"/>
        <v>2941.2</v>
      </c>
      <c r="F117" s="22">
        <f t="shared" si="21"/>
        <v>0</v>
      </c>
      <c r="G117" s="23">
        <f>G118</f>
        <v>0</v>
      </c>
    </row>
    <row r="118" spans="1:7" ht="29.25" customHeight="1">
      <c r="A118" s="24" t="s">
        <v>133</v>
      </c>
      <c r="B118" s="62" t="s">
        <v>232</v>
      </c>
      <c r="C118" s="25" t="s">
        <v>122</v>
      </c>
      <c r="D118" s="25"/>
      <c r="E118" s="49">
        <f t="shared" si="21"/>
        <v>2941.2</v>
      </c>
      <c r="F118" s="49">
        <f t="shared" si="21"/>
        <v>0</v>
      </c>
      <c r="G118" s="50">
        <f>G119</f>
        <v>0</v>
      </c>
    </row>
    <row r="119" spans="1:7" ht="30.75" customHeight="1">
      <c r="A119" s="28" t="s">
        <v>150</v>
      </c>
      <c r="B119" s="62" t="s">
        <v>232</v>
      </c>
      <c r="C119" s="29" t="s">
        <v>122</v>
      </c>
      <c r="D119" s="29" t="s">
        <v>13</v>
      </c>
      <c r="E119" s="51">
        <v>2941.2</v>
      </c>
      <c r="F119" s="51">
        <v>0</v>
      </c>
      <c r="G119" s="52">
        <v>0</v>
      </c>
    </row>
    <row r="120" spans="1:7" ht="105.75">
      <c r="A120" s="104" t="s">
        <v>109</v>
      </c>
      <c r="B120" s="105" t="s">
        <v>111</v>
      </c>
      <c r="C120" s="106"/>
      <c r="D120" s="107"/>
      <c r="E120" s="108">
        <f aca="true" t="shared" si="22" ref="E120:F123">E121</f>
        <v>1241.1</v>
      </c>
      <c r="F120" s="108">
        <f t="shared" si="22"/>
        <v>0</v>
      </c>
      <c r="G120" s="109">
        <f>G121</f>
        <v>0</v>
      </c>
    </row>
    <row r="121" spans="1:7" ht="30.75">
      <c r="A121" s="104" t="s">
        <v>110</v>
      </c>
      <c r="B121" s="105" t="s">
        <v>234</v>
      </c>
      <c r="C121" s="106"/>
      <c r="D121" s="107"/>
      <c r="E121" s="108">
        <f t="shared" si="22"/>
        <v>1241.1</v>
      </c>
      <c r="F121" s="108">
        <f t="shared" si="22"/>
        <v>0</v>
      </c>
      <c r="G121" s="109">
        <f>G122</f>
        <v>0</v>
      </c>
    </row>
    <row r="122" spans="1:7" ht="105">
      <c r="A122" s="110" t="s">
        <v>236</v>
      </c>
      <c r="B122" s="34" t="s">
        <v>235</v>
      </c>
      <c r="C122" s="111"/>
      <c r="D122" s="112"/>
      <c r="E122" s="113">
        <f t="shared" si="22"/>
        <v>1241.1</v>
      </c>
      <c r="F122" s="113">
        <f t="shared" si="22"/>
        <v>0</v>
      </c>
      <c r="G122" s="114">
        <f>G123</f>
        <v>0</v>
      </c>
    </row>
    <row r="123" spans="1:7" ht="30">
      <c r="A123" s="24" t="s">
        <v>133</v>
      </c>
      <c r="B123" s="36" t="s">
        <v>235</v>
      </c>
      <c r="C123" s="25" t="s">
        <v>122</v>
      </c>
      <c r="D123" s="115"/>
      <c r="E123" s="49">
        <f t="shared" si="22"/>
        <v>1241.1</v>
      </c>
      <c r="F123" s="49">
        <f t="shared" si="22"/>
        <v>0</v>
      </c>
      <c r="G123" s="50">
        <f>G124</f>
        <v>0</v>
      </c>
    </row>
    <row r="124" spans="1:7" ht="33.75" customHeight="1">
      <c r="A124" s="74" t="s">
        <v>18</v>
      </c>
      <c r="B124" s="116" t="s">
        <v>235</v>
      </c>
      <c r="C124" s="76" t="s">
        <v>122</v>
      </c>
      <c r="D124" s="117" t="s">
        <v>19</v>
      </c>
      <c r="E124" s="118">
        <v>1241.1</v>
      </c>
      <c r="F124" s="118">
        <v>0</v>
      </c>
      <c r="G124" s="119">
        <v>0</v>
      </c>
    </row>
    <row r="125" spans="1:7" ht="126">
      <c r="A125" s="86" t="s">
        <v>238</v>
      </c>
      <c r="B125" s="87" t="s">
        <v>141</v>
      </c>
      <c r="C125" s="87"/>
      <c r="D125" s="88"/>
      <c r="E125" s="89">
        <f aca="true" t="shared" si="23" ref="E125:F128">E126</f>
        <v>7</v>
      </c>
      <c r="F125" s="89">
        <f t="shared" si="23"/>
        <v>7</v>
      </c>
      <c r="G125" s="120">
        <f>G126</f>
        <v>7</v>
      </c>
    </row>
    <row r="126" spans="1:7" ht="63">
      <c r="A126" s="83" t="s">
        <v>239</v>
      </c>
      <c r="B126" s="90" t="s">
        <v>237</v>
      </c>
      <c r="C126" s="90"/>
      <c r="D126" s="91"/>
      <c r="E126" s="84">
        <f t="shared" si="23"/>
        <v>7</v>
      </c>
      <c r="F126" s="84">
        <f t="shared" si="23"/>
        <v>7</v>
      </c>
      <c r="G126" s="85">
        <f>G127</f>
        <v>7</v>
      </c>
    </row>
    <row r="127" spans="1:7" ht="30">
      <c r="A127" s="92" t="s">
        <v>142</v>
      </c>
      <c r="B127" s="80" t="s">
        <v>240</v>
      </c>
      <c r="C127" s="80"/>
      <c r="D127" s="80"/>
      <c r="E127" s="81">
        <f t="shared" si="23"/>
        <v>7</v>
      </c>
      <c r="F127" s="81">
        <f t="shared" si="23"/>
        <v>7</v>
      </c>
      <c r="G127" s="82">
        <f>G128</f>
        <v>7</v>
      </c>
    </row>
    <row r="128" spans="1:7" ht="30">
      <c r="A128" s="96" t="s">
        <v>133</v>
      </c>
      <c r="B128" s="80" t="s">
        <v>240</v>
      </c>
      <c r="C128" s="97" t="s">
        <v>122</v>
      </c>
      <c r="D128" s="97"/>
      <c r="E128" s="66">
        <f t="shared" si="23"/>
        <v>7</v>
      </c>
      <c r="F128" s="66">
        <f t="shared" si="23"/>
        <v>7</v>
      </c>
      <c r="G128" s="67">
        <f>G129</f>
        <v>7</v>
      </c>
    </row>
    <row r="129" spans="1:7" ht="45">
      <c r="A129" s="28" t="s">
        <v>33</v>
      </c>
      <c r="B129" s="80" t="s">
        <v>240</v>
      </c>
      <c r="C129" s="37" t="s">
        <v>122</v>
      </c>
      <c r="D129" s="37" t="s">
        <v>34</v>
      </c>
      <c r="E129" s="30">
        <v>7</v>
      </c>
      <c r="F129" s="30">
        <v>7</v>
      </c>
      <c r="G129" s="31">
        <v>7</v>
      </c>
    </row>
    <row r="130" spans="1:7" ht="27" customHeight="1">
      <c r="A130" s="12" t="s">
        <v>45</v>
      </c>
      <c r="B130" s="13" t="s">
        <v>71</v>
      </c>
      <c r="C130" s="121" t="s">
        <v>3</v>
      </c>
      <c r="D130" s="122"/>
      <c r="E130" s="46">
        <f>E131+E135+E141+E153+E147</f>
        <v>4364.7</v>
      </c>
      <c r="F130" s="46">
        <f>F131+F135+F141+F153+F147</f>
        <v>4989.7</v>
      </c>
      <c r="G130" s="47">
        <f>G131+G135+G141+G153+G147</f>
        <v>5485.5</v>
      </c>
    </row>
    <row r="131" spans="1:7" ht="49.5" customHeight="1">
      <c r="A131" s="123" t="s">
        <v>46</v>
      </c>
      <c r="B131" s="124" t="s">
        <v>72</v>
      </c>
      <c r="C131" s="125"/>
      <c r="D131" s="126"/>
      <c r="E131" s="39">
        <f aca="true" t="shared" si="24" ref="E131:F133">E132</f>
        <v>1668.4</v>
      </c>
      <c r="F131" s="39">
        <f t="shared" si="24"/>
        <v>923.4</v>
      </c>
      <c r="G131" s="40">
        <f>G132</f>
        <v>1382.9</v>
      </c>
    </row>
    <row r="132" spans="1:7" ht="43.5" customHeight="1">
      <c r="A132" s="127" t="s">
        <v>166</v>
      </c>
      <c r="B132" s="34" t="s">
        <v>164</v>
      </c>
      <c r="C132" s="128"/>
      <c r="D132" s="129"/>
      <c r="E132" s="35">
        <f t="shared" si="24"/>
        <v>1668.4</v>
      </c>
      <c r="F132" s="35">
        <f t="shared" si="24"/>
        <v>923.4</v>
      </c>
      <c r="G132" s="43">
        <f>G133</f>
        <v>1382.9</v>
      </c>
    </row>
    <row r="133" spans="1:7" ht="77.25" customHeight="1">
      <c r="A133" s="130" t="s">
        <v>128</v>
      </c>
      <c r="B133" s="36" t="s">
        <v>164</v>
      </c>
      <c r="C133" s="131" t="s">
        <v>125</v>
      </c>
      <c r="D133" s="132"/>
      <c r="E133" s="26">
        <f t="shared" si="24"/>
        <v>1668.4</v>
      </c>
      <c r="F133" s="26">
        <f t="shared" si="24"/>
        <v>923.4</v>
      </c>
      <c r="G133" s="27">
        <f>G134</f>
        <v>1382.9</v>
      </c>
    </row>
    <row r="134" spans="1:7" ht="42.75" customHeight="1">
      <c r="A134" s="133" t="s">
        <v>26</v>
      </c>
      <c r="B134" s="116" t="s">
        <v>164</v>
      </c>
      <c r="C134" s="134" t="s">
        <v>125</v>
      </c>
      <c r="D134" s="135" t="s">
        <v>27</v>
      </c>
      <c r="E134" s="77">
        <f>312.2+1356.2</f>
        <v>1668.4</v>
      </c>
      <c r="F134" s="77">
        <v>923.4</v>
      </c>
      <c r="G134" s="78">
        <v>1382.9</v>
      </c>
    </row>
    <row r="135" spans="1:7" ht="42" customHeight="1">
      <c r="A135" s="59" t="s">
        <v>44</v>
      </c>
      <c r="B135" s="17" t="s">
        <v>73</v>
      </c>
      <c r="C135" s="17"/>
      <c r="D135" s="17"/>
      <c r="E135" s="18">
        <f>E136</f>
        <v>28.8</v>
      </c>
      <c r="F135" s="18">
        <f>F136</f>
        <v>28.8</v>
      </c>
      <c r="G135" s="19">
        <f>G136</f>
        <v>29</v>
      </c>
    </row>
    <row r="136" spans="1:7" ht="27.75" customHeight="1">
      <c r="A136" s="136" t="s">
        <v>166</v>
      </c>
      <c r="B136" s="34" t="s">
        <v>165</v>
      </c>
      <c r="C136" s="34"/>
      <c r="D136" s="34"/>
      <c r="E136" s="35">
        <f>E137+E139</f>
        <v>28.8</v>
      </c>
      <c r="F136" s="35">
        <f>F137+F139</f>
        <v>28.8</v>
      </c>
      <c r="G136" s="43">
        <f>G137+G139</f>
        <v>29</v>
      </c>
    </row>
    <row r="137" spans="1:7" ht="34.5" customHeight="1">
      <c r="A137" s="24" t="s">
        <v>133</v>
      </c>
      <c r="B137" s="137" t="s">
        <v>165</v>
      </c>
      <c r="C137" s="137" t="s">
        <v>122</v>
      </c>
      <c r="D137" s="137"/>
      <c r="E137" s="138">
        <f>E138</f>
        <v>25.2</v>
      </c>
      <c r="F137" s="138">
        <f>F138</f>
        <v>25.2</v>
      </c>
      <c r="G137" s="139">
        <f>G138</f>
        <v>25.4</v>
      </c>
    </row>
    <row r="138" spans="1:7" ht="58.5" customHeight="1">
      <c r="A138" s="28" t="s">
        <v>4</v>
      </c>
      <c r="B138" s="106" t="s">
        <v>165</v>
      </c>
      <c r="C138" s="106" t="s">
        <v>122</v>
      </c>
      <c r="D138" s="106" t="s">
        <v>5</v>
      </c>
      <c r="E138" s="140">
        <v>25.2</v>
      </c>
      <c r="F138" s="141">
        <v>25.2</v>
      </c>
      <c r="G138" s="142">
        <v>25.4</v>
      </c>
    </row>
    <row r="139" spans="1:7" ht="58.5" customHeight="1">
      <c r="A139" s="143" t="s">
        <v>129</v>
      </c>
      <c r="B139" s="137" t="s">
        <v>165</v>
      </c>
      <c r="C139" s="137" t="s">
        <v>126</v>
      </c>
      <c r="D139" s="137"/>
      <c r="E139" s="138">
        <f>E140</f>
        <v>3.6</v>
      </c>
      <c r="F139" s="138">
        <f>F140</f>
        <v>3.6</v>
      </c>
      <c r="G139" s="139">
        <f>G140</f>
        <v>3.6</v>
      </c>
    </row>
    <row r="140" spans="1:7" ht="58.5" customHeight="1">
      <c r="A140" s="144" t="s">
        <v>4</v>
      </c>
      <c r="B140" s="56" t="s">
        <v>165</v>
      </c>
      <c r="C140" s="56" t="s">
        <v>126</v>
      </c>
      <c r="D140" s="56" t="s">
        <v>5</v>
      </c>
      <c r="E140" s="145">
        <v>3.6</v>
      </c>
      <c r="F140" s="145">
        <v>3.6</v>
      </c>
      <c r="G140" s="146">
        <v>3.6</v>
      </c>
    </row>
    <row r="141" spans="1:7" ht="35.25" customHeight="1">
      <c r="A141" s="59" t="s">
        <v>47</v>
      </c>
      <c r="B141" s="17" t="s">
        <v>74</v>
      </c>
      <c r="C141" s="17"/>
      <c r="D141" s="17"/>
      <c r="E141" s="18">
        <f>E143+E145</f>
        <v>2578.8999999999996</v>
      </c>
      <c r="F141" s="18">
        <f>F143+F145</f>
        <v>4034</v>
      </c>
      <c r="G141" s="18">
        <f>G143+G145</f>
        <v>4070.1000000000004</v>
      </c>
    </row>
    <row r="142" spans="1:7" ht="42.75" customHeight="1">
      <c r="A142" s="136" t="s">
        <v>166</v>
      </c>
      <c r="B142" s="34" t="s">
        <v>167</v>
      </c>
      <c r="C142" s="34"/>
      <c r="D142" s="34"/>
      <c r="E142" s="35">
        <f aca="true" t="shared" si="25" ref="E142:G143">E143</f>
        <v>1103.8</v>
      </c>
      <c r="F142" s="35">
        <f t="shared" si="25"/>
        <v>2554</v>
      </c>
      <c r="G142" s="43">
        <f t="shared" si="25"/>
        <v>2589.9</v>
      </c>
    </row>
    <row r="143" spans="1:7" ht="60" customHeight="1">
      <c r="A143" s="130" t="s">
        <v>128</v>
      </c>
      <c r="B143" s="25" t="s">
        <v>167</v>
      </c>
      <c r="C143" s="25" t="s">
        <v>125</v>
      </c>
      <c r="D143" s="25"/>
      <c r="E143" s="26">
        <f t="shared" si="25"/>
        <v>1103.8</v>
      </c>
      <c r="F143" s="26">
        <f t="shared" si="25"/>
        <v>2554</v>
      </c>
      <c r="G143" s="27">
        <f t="shared" si="25"/>
        <v>2589.9</v>
      </c>
    </row>
    <row r="144" spans="1:7" ht="51.75" customHeight="1">
      <c r="A144" s="28" t="s">
        <v>6</v>
      </c>
      <c r="B144" s="29" t="s">
        <v>167</v>
      </c>
      <c r="C144" s="29" t="s">
        <v>125</v>
      </c>
      <c r="D144" s="29" t="s">
        <v>7</v>
      </c>
      <c r="E144" s="30">
        <v>1103.8</v>
      </c>
      <c r="F144" s="30">
        <v>2554</v>
      </c>
      <c r="G144" s="31">
        <v>2589.9</v>
      </c>
    </row>
    <row r="145" spans="1:7" ht="33" customHeight="1">
      <c r="A145" s="63" t="s">
        <v>133</v>
      </c>
      <c r="B145" s="65" t="s">
        <v>167</v>
      </c>
      <c r="C145" s="65" t="s">
        <v>122</v>
      </c>
      <c r="D145" s="65"/>
      <c r="E145" s="93">
        <f>E146</f>
        <v>1475.1</v>
      </c>
      <c r="F145" s="93">
        <f>F146</f>
        <v>1480</v>
      </c>
      <c r="G145" s="94">
        <f>G146</f>
        <v>1480.2</v>
      </c>
    </row>
    <row r="146" spans="1:7" ht="53.25" customHeight="1">
      <c r="A146" s="28" t="s">
        <v>6</v>
      </c>
      <c r="B146" s="29" t="s">
        <v>167</v>
      </c>
      <c r="C146" s="29" t="s">
        <v>122</v>
      </c>
      <c r="D146" s="29" t="s">
        <v>7</v>
      </c>
      <c r="E146" s="51">
        <v>1475.1</v>
      </c>
      <c r="F146" s="51">
        <v>1480</v>
      </c>
      <c r="G146" s="52">
        <v>1480.2</v>
      </c>
    </row>
    <row r="147" spans="1:7" ht="54.75" customHeight="1">
      <c r="A147" s="147" t="s">
        <v>106</v>
      </c>
      <c r="B147" s="148" t="s">
        <v>104</v>
      </c>
      <c r="C147" s="149"/>
      <c r="D147" s="149"/>
      <c r="E147" s="89">
        <f>E148</f>
        <v>85.10000000000001</v>
      </c>
      <c r="F147" s="89">
        <f>F148</f>
        <v>0</v>
      </c>
      <c r="G147" s="120">
        <f>G148</f>
        <v>0</v>
      </c>
    </row>
    <row r="148" spans="1:7" ht="92.25" customHeight="1">
      <c r="A148" s="150" t="s">
        <v>147</v>
      </c>
      <c r="B148" s="38" t="s">
        <v>105</v>
      </c>
      <c r="C148" s="111"/>
      <c r="D148" s="111"/>
      <c r="E148" s="113">
        <f>E149+E151</f>
        <v>85.10000000000001</v>
      </c>
      <c r="F148" s="113">
        <f>F149+F151</f>
        <v>0</v>
      </c>
      <c r="G148" s="114">
        <f>G149+G151</f>
        <v>0</v>
      </c>
    </row>
    <row r="149" spans="1:7" ht="77.25" customHeight="1">
      <c r="A149" s="151" t="s">
        <v>128</v>
      </c>
      <c r="B149" s="152" t="s">
        <v>105</v>
      </c>
      <c r="C149" s="152" t="s">
        <v>125</v>
      </c>
      <c r="D149" s="152"/>
      <c r="E149" s="153">
        <f>E150</f>
        <v>77.4</v>
      </c>
      <c r="F149" s="153">
        <f>F150</f>
        <v>0</v>
      </c>
      <c r="G149" s="154">
        <f>G150</f>
        <v>0</v>
      </c>
    </row>
    <row r="150" spans="1:7" ht="74.25" customHeight="1">
      <c r="A150" s="155" t="s">
        <v>6</v>
      </c>
      <c r="B150" s="152" t="s">
        <v>105</v>
      </c>
      <c r="C150" s="152" t="s">
        <v>125</v>
      </c>
      <c r="D150" s="152" t="s">
        <v>7</v>
      </c>
      <c r="E150" s="153">
        <v>77.4</v>
      </c>
      <c r="F150" s="153">
        <v>0</v>
      </c>
      <c r="G150" s="154">
        <v>0</v>
      </c>
    </row>
    <row r="151" spans="1:7" ht="54.75" customHeight="1">
      <c r="A151" s="24" t="s">
        <v>133</v>
      </c>
      <c r="B151" s="152" t="s">
        <v>105</v>
      </c>
      <c r="C151" s="152" t="s">
        <v>122</v>
      </c>
      <c r="D151" s="152"/>
      <c r="E151" s="153">
        <f>E152</f>
        <v>7.7</v>
      </c>
      <c r="F151" s="153">
        <f>F152</f>
        <v>0</v>
      </c>
      <c r="G151" s="154">
        <f>G152</f>
        <v>0</v>
      </c>
    </row>
    <row r="152" spans="1:7" ht="54.75" customHeight="1">
      <c r="A152" s="156" t="s">
        <v>6</v>
      </c>
      <c r="B152" s="157" t="s">
        <v>105</v>
      </c>
      <c r="C152" s="157" t="s">
        <v>122</v>
      </c>
      <c r="D152" s="157" t="s">
        <v>7</v>
      </c>
      <c r="E152" s="158">
        <v>7.7</v>
      </c>
      <c r="F152" s="158">
        <v>0</v>
      </c>
      <c r="G152" s="159">
        <v>0</v>
      </c>
    </row>
    <row r="153" spans="1:7" ht="64.5" customHeight="1">
      <c r="A153" s="160" t="s">
        <v>48</v>
      </c>
      <c r="B153" s="161" t="s">
        <v>75</v>
      </c>
      <c r="C153" s="56"/>
      <c r="D153" s="56"/>
      <c r="E153" s="162">
        <f aca="true" t="shared" si="26" ref="E153:F155">E154</f>
        <v>3.5</v>
      </c>
      <c r="F153" s="162">
        <f t="shared" si="26"/>
        <v>3.5</v>
      </c>
      <c r="G153" s="163">
        <f>G154</f>
        <v>3.5</v>
      </c>
    </row>
    <row r="154" spans="1:7" ht="45" customHeight="1">
      <c r="A154" s="164" t="s">
        <v>103</v>
      </c>
      <c r="B154" s="34" t="s">
        <v>76</v>
      </c>
      <c r="C154" s="34"/>
      <c r="D154" s="34"/>
      <c r="E154" s="35">
        <f t="shared" si="26"/>
        <v>3.5</v>
      </c>
      <c r="F154" s="35">
        <f t="shared" si="26"/>
        <v>3.5</v>
      </c>
      <c r="G154" s="43">
        <f>G155</f>
        <v>3.5</v>
      </c>
    </row>
    <row r="155" spans="1:7" ht="46.5" customHeight="1">
      <c r="A155" s="24" t="s">
        <v>133</v>
      </c>
      <c r="B155" s="25" t="s">
        <v>76</v>
      </c>
      <c r="C155" s="25" t="s">
        <v>122</v>
      </c>
      <c r="D155" s="25"/>
      <c r="E155" s="49">
        <f t="shared" si="26"/>
        <v>3.5</v>
      </c>
      <c r="F155" s="49">
        <f t="shared" si="26"/>
        <v>3.5</v>
      </c>
      <c r="G155" s="50">
        <f>G156</f>
        <v>3.5</v>
      </c>
    </row>
    <row r="156" spans="1:7" ht="61.5" customHeight="1">
      <c r="A156" s="28" t="s">
        <v>6</v>
      </c>
      <c r="B156" s="29" t="s">
        <v>76</v>
      </c>
      <c r="C156" s="29" t="s">
        <v>122</v>
      </c>
      <c r="D156" s="29" t="s">
        <v>7</v>
      </c>
      <c r="E156" s="51">
        <v>3.5</v>
      </c>
      <c r="F156" s="51">
        <v>3.5</v>
      </c>
      <c r="G156" s="52">
        <v>3.5</v>
      </c>
    </row>
    <row r="157" spans="1:7" ht="63" customHeight="1">
      <c r="A157" s="165" t="s">
        <v>241</v>
      </c>
      <c r="B157" s="17" t="s">
        <v>77</v>
      </c>
      <c r="C157" s="54"/>
      <c r="D157" s="54"/>
      <c r="E157" s="166">
        <f>E159</f>
        <v>7</v>
      </c>
      <c r="F157" s="166">
        <f>F159</f>
        <v>7</v>
      </c>
      <c r="G157" s="167">
        <f>G159</f>
        <v>7</v>
      </c>
    </row>
    <row r="158" spans="1:7" ht="52.5" customHeight="1">
      <c r="A158" s="160" t="s">
        <v>243</v>
      </c>
      <c r="B158" s="161" t="s">
        <v>242</v>
      </c>
      <c r="C158" s="56"/>
      <c r="D158" s="56"/>
      <c r="E158" s="162">
        <f aca="true" t="shared" si="27" ref="E158:G160">E159</f>
        <v>7</v>
      </c>
      <c r="F158" s="162">
        <f t="shared" si="27"/>
        <v>7</v>
      </c>
      <c r="G158" s="163">
        <f>G159</f>
        <v>7</v>
      </c>
    </row>
    <row r="159" spans="1:7" ht="70.5" customHeight="1">
      <c r="A159" s="164" t="s">
        <v>245</v>
      </c>
      <c r="B159" s="34" t="s">
        <v>244</v>
      </c>
      <c r="C159" s="34"/>
      <c r="D159" s="34"/>
      <c r="E159" s="35">
        <f>E160</f>
        <v>7</v>
      </c>
      <c r="F159" s="35">
        <f t="shared" si="27"/>
        <v>7</v>
      </c>
      <c r="G159" s="35">
        <f t="shared" si="27"/>
        <v>7</v>
      </c>
    </row>
    <row r="160" spans="1:7" ht="45">
      <c r="A160" s="24" t="s">
        <v>161</v>
      </c>
      <c r="B160" s="34" t="s">
        <v>244</v>
      </c>
      <c r="C160" s="25" t="s">
        <v>160</v>
      </c>
      <c r="D160" s="25"/>
      <c r="E160" s="49">
        <f t="shared" si="27"/>
        <v>7</v>
      </c>
      <c r="F160" s="49">
        <f t="shared" si="27"/>
        <v>7</v>
      </c>
      <c r="G160" s="50">
        <f>G161</f>
        <v>7</v>
      </c>
    </row>
    <row r="161" spans="1:7" ht="30">
      <c r="A161" s="28" t="s">
        <v>39</v>
      </c>
      <c r="B161" s="34" t="s">
        <v>244</v>
      </c>
      <c r="C161" s="29" t="s">
        <v>160</v>
      </c>
      <c r="D161" s="29" t="s">
        <v>40</v>
      </c>
      <c r="E161" s="51">
        <v>7</v>
      </c>
      <c r="F161" s="51">
        <v>7</v>
      </c>
      <c r="G161" s="52">
        <v>7</v>
      </c>
    </row>
    <row r="162" spans="1:7" ht="61.5" customHeight="1">
      <c r="A162" s="104" t="s">
        <v>247</v>
      </c>
      <c r="B162" s="13" t="s">
        <v>97</v>
      </c>
      <c r="C162" s="168"/>
      <c r="D162" s="13"/>
      <c r="E162" s="169">
        <f aca="true" t="shared" si="28" ref="E162:F165">E163</f>
        <v>72</v>
      </c>
      <c r="F162" s="169">
        <f t="shared" si="28"/>
        <v>72</v>
      </c>
      <c r="G162" s="170">
        <f>G163</f>
        <v>72</v>
      </c>
    </row>
    <row r="163" spans="1:7" ht="36" customHeight="1">
      <c r="A163" s="104" t="s">
        <v>249</v>
      </c>
      <c r="B163" s="124" t="s">
        <v>246</v>
      </c>
      <c r="C163" s="168"/>
      <c r="D163" s="168"/>
      <c r="E163" s="169">
        <f t="shared" si="28"/>
        <v>72</v>
      </c>
      <c r="F163" s="169">
        <f t="shared" si="28"/>
        <v>72</v>
      </c>
      <c r="G163" s="170">
        <f>G164</f>
        <v>72</v>
      </c>
    </row>
    <row r="164" spans="1:7" ht="26.25" customHeight="1">
      <c r="A164" s="171" t="s">
        <v>250</v>
      </c>
      <c r="B164" s="34" t="s">
        <v>248</v>
      </c>
      <c r="C164" s="34"/>
      <c r="D164" s="34"/>
      <c r="E164" s="35">
        <f t="shared" si="28"/>
        <v>72</v>
      </c>
      <c r="F164" s="35">
        <f t="shared" si="28"/>
        <v>72</v>
      </c>
      <c r="G164" s="43">
        <f>G165</f>
        <v>72</v>
      </c>
    </row>
    <row r="165" spans="1:7" ht="35.25" customHeight="1">
      <c r="A165" s="24" t="s">
        <v>133</v>
      </c>
      <c r="B165" s="34" t="s">
        <v>248</v>
      </c>
      <c r="C165" s="152" t="s">
        <v>122</v>
      </c>
      <c r="D165" s="152"/>
      <c r="E165" s="153">
        <f t="shared" si="28"/>
        <v>72</v>
      </c>
      <c r="F165" s="153">
        <f t="shared" si="28"/>
        <v>72</v>
      </c>
      <c r="G165" s="154">
        <f>G166</f>
        <v>72</v>
      </c>
    </row>
    <row r="166" spans="1:7" ht="24" customHeight="1">
      <c r="A166" s="172" t="s">
        <v>18</v>
      </c>
      <c r="B166" s="34" t="s">
        <v>248</v>
      </c>
      <c r="C166" s="173" t="s">
        <v>122</v>
      </c>
      <c r="D166" s="173" t="s">
        <v>19</v>
      </c>
      <c r="E166" s="174">
        <v>72</v>
      </c>
      <c r="F166" s="174">
        <v>72</v>
      </c>
      <c r="G166" s="175">
        <v>72</v>
      </c>
    </row>
    <row r="167" spans="1:7" ht="24" customHeight="1">
      <c r="A167" s="176" t="s">
        <v>55</v>
      </c>
      <c r="B167" s="42" t="s">
        <v>54</v>
      </c>
      <c r="C167" s="56"/>
      <c r="D167" s="56"/>
      <c r="E167" s="84">
        <f>E168</f>
        <v>3087.4</v>
      </c>
      <c r="F167" s="84">
        <f>F168</f>
        <v>2153.4</v>
      </c>
      <c r="G167" s="85">
        <f>G168</f>
        <v>1207.7</v>
      </c>
    </row>
    <row r="168" spans="1:7" ht="30" customHeight="1">
      <c r="A168" s="59" t="s">
        <v>49</v>
      </c>
      <c r="B168" s="42" t="s">
        <v>53</v>
      </c>
      <c r="C168" s="42"/>
      <c r="D168" s="42"/>
      <c r="E168" s="177">
        <f>E169+E172+E175+E178+E181+E184+E193+E211+E208+E220+E225+E228+E231+E234+E187+E237+E217+E199+E214+E190+E196+E202+E205</f>
        <v>3087.4</v>
      </c>
      <c r="F168" s="177">
        <f>F169+F172+F175+F178+F181+F184+F193+F211+F208+F220+F225+F228+F231+F234+F187+F237+F217+F199+F214+F190+F196+F202</f>
        <v>2153.4</v>
      </c>
      <c r="G168" s="177">
        <f>G169+G172+G175+G178+G181+G184+G193+G211+G208+G220+G225+G228+G231+G234+G187+G237+G217+G199+G214+G190+G196+G202</f>
        <v>1207.7</v>
      </c>
    </row>
    <row r="169" spans="1:7" ht="30">
      <c r="A169" s="127" t="s">
        <v>78</v>
      </c>
      <c r="B169" s="34" t="s">
        <v>56</v>
      </c>
      <c r="C169" s="34"/>
      <c r="D169" s="34"/>
      <c r="E169" s="178">
        <f aca="true" t="shared" si="29" ref="E169:G170">E170</f>
        <v>315</v>
      </c>
      <c r="F169" s="178">
        <f t="shared" si="29"/>
        <v>301.7</v>
      </c>
      <c r="G169" s="179">
        <f t="shared" si="29"/>
        <v>301.8</v>
      </c>
    </row>
    <row r="170" spans="1:7" ht="30">
      <c r="A170" s="130" t="s">
        <v>132</v>
      </c>
      <c r="B170" s="180" t="s">
        <v>56</v>
      </c>
      <c r="C170" s="25" t="s">
        <v>124</v>
      </c>
      <c r="D170" s="180"/>
      <c r="E170" s="181">
        <f t="shared" si="29"/>
        <v>315</v>
      </c>
      <c r="F170" s="181">
        <f t="shared" si="29"/>
        <v>301.7</v>
      </c>
      <c r="G170" s="182">
        <f t="shared" si="29"/>
        <v>301.8</v>
      </c>
    </row>
    <row r="171" spans="1:7" ht="30.75" customHeight="1">
      <c r="A171" s="183" t="s">
        <v>22</v>
      </c>
      <c r="B171" s="184" t="s">
        <v>56</v>
      </c>
      <c r="C171" s="29" t="s">
        <v>124</v>
      </c>
      <c r="D171" s="184" t="s">
        <v>23</v>
      </c>
      <c r="E171" s="185">
        <f>101.7+213.3</f>
        <v>315</v>
      </c>
      <c r="F171" s="186">
        <v>301.7</v>
      </c>
      <c r="G171" s="187">
        <v>301.8</v>
      </c>
    </row>
    <row r="172" spans="1:7" ht="49.5" customHeight="1">
      <c r="A172" s="188" t="s">
        <v>172</v>
      </c>
      <c r="B172" s="34" t="s">
        <v>57</v>
      </c>
      <c r="C172" s="34"/>
      <c r="D172" s="34"/>
      <c r="E172" s="35">
        <f aca="true" t="shared" si="30" ref="E172:G173">E173</f>
        <v>730.9</v>
      </c>
      <c r="F172" s="35">
        <f t="shared" si="30"/>
        <v>0</v>
      </c>
      <c r="G172" s="43">
        <f t="shared" si="30"/>
        <v>0</v>
      </c>
    </row>
    <row r="173" spans="1:7" ht="44.25" customHeight="1">
      <c r="A173" s="24" t="s">
        <v>129</v>
      </c>
      <c r="B173" s="36" t="s">
        <v>57</v>
      </c>
      <c r="C173" s="36" t="s">
        <v>126</v>
      </c>
      <c r="D173" s="36"/>
      <c r="E173" s="26">
        <f t="shared" si="30"/>
        <v>730.9</v>
      </c>
      <c r="F173" s="26">
        <f t="shared" si="30"/>
        <v>0</v>
      </c>
      <c r="G173" s="27">
        <f t="shared" si="30"/>
        <v>0</v>
      </c>
    </row>
    <row r="174" spans="1:7" ht="24.75" customHeight="1">
      <c r="A174" s="28" t="s">
        <v>16</v>
      </c>
      <c r="B174" s="37" t="s">
        <v>57</v>
      </c>
      <c r="C174" s="37" t="s">
        <v>126</v>
      </c>
      <c r="D174" s="37" t="s">
        <v>17</v>
      </c>
      <c r="E174" s="30">
        <f>125+605.9</f>
        <v>730.9</v>
      </c>
      <c r="F174" s="30">
        <v>0</v>
      </c>
      <c r="G174" s="31">
        <v>0</v>
      </c>
    </row>
    <row r="175" spans="1:7" ht="27.75" customHeight="1">
      <c r="A175" s="136" t="s">
        <v>108</v>
      </c>
      <c r="B175" s="34" t="s">
        <v>58</v>
      </c>
      <c r="C175" s="34"/>
      <c r="D175" s="34"/>
      <c r="E175" s="178">
        <f aca="true" t="shared" si="31" ref="E175:G176">E176</f>
        <v>30</v>
      </c>
      <c r="F175" s="178">
        <f t="shared" si="31"/>
        <v>30</v>
      </c>
      <c r="G175" s="179">
        <f t="shared" si="31"/>
        <v>30</v>
      </c>
    </row>
    <row r="176" spans="1:7" ht="27.75" customHeight="1">
      <c r="A176" s="24" t="s">
        <v>130</v>
      </c>
      <c r="B176" s="25" t="s">
        <v>58</v>
      </c>
      <c r="C176" s="25" t="s">
        <v>127</v>
      </c>
      <c r="D176" s="25"/>
      <c r="E176" s="181">
        <f t="shared" si="31"/>
        <v>30</v>
      </c>
      <c r="F176" s="181">
        <f t="shared" si="31"/>
        <v>30</v>
      </c>
      <c r="G176" s="182">
        <f t="shared" si="31"/>
        <v>30</v>
      </c>
    </row>
    <row r="177" spans="1:7" ht="27.75" customHeight="1">
      <c r="A177" s="74" t="s">
        <v>143</v>
      </c>
      <c r="B177" s="76" t="s">
        <v>58</v>
      </c>
      <c r="C177" s="76" t="s">
        <v>127</v>
      </c>
      <c r="D177" s="76" t="s">
        <v>28</v>
      </c>
      <c r="E177" s="189">
        <v>30</v>
      </c>
      <c r="F177" s="189">
        <v>30</v>
      </c>
      <c r="G177" s="190">
        <v>30</v>
      </c>
    </row>
    <row r="178" spans="1:7" ht="26.25" customHeight="1">
      <c r="A178" s="191" t="s">
        <v>79</v>
      </c>
      <c r="B178" s="21" t="s">
        <v>59</v>
      </c>
      <c r="C178" s="21"/>
      <c r="D178" s="21"/>
      <c r="E178" s="192">
        <f aca="true" t="shared" si="32" ref="E178:G179">E179</f>
        <v>30</v>
      </c>
      <c r="F178" s="192">
        <f t="shared" si="32"/>
        <v>0</v>
      </c>
      <c r="G178" s="193">
        <f t="shared" si="32"/>
        <v>0</v>
      </c>
    </row>
    <row r="179" spans="1:7" ht="27.75" customHeight="1">
      <c r="A179" s="130" t="s">
        <v>129</v>
      </c>
      <c r="B179" s="25" t="s">
        <v>59</v>
      </c>
      <c r="C179" s="25" t="s">
        <v>126</v>
      </c>
      <c r="D179" s="25"/>
      <c r="E179" s="49">
        <f t="shared" si="32"/>
        <v>30</v>
      </c>
      <c r="F179" s="49">
        <f t="shared" si="32"/>
        <v>0</v>
      </c>
      <c r="G179" s="50">
        <f t="shared" si="32"/>
        <v>0</v>
      </c>
    </row>
    <row r="180" spans="1:7" ht="27.75" customHeight="1">
      <c r="A180" s="28" t="s">
        <v>9</v>
      </c>
      <c r="B180" s="29" t="s">
        <v>59</v>
      </c>
      <c r="C180" s="29" t="s">
        <v>126</v>
      </c>
      <c r="D180" s="29" t="s">
        <v>8</v>
      </c>
      <c r="E180" s="51">
        <v>30</v>
      </c>
      <c r="F180" s="51">
        <v>0</v>
      </c>
      <c r="G180" s="52">
        <v>0</v>
      </c>
    </row>
    <row r="181" spans="1:7" ht="27.75" customHeight="1">
      <c r="A181" s="136" t="s">
        <v>80</v>
      </c>
      <c r="B181" s="34" t="s">
        <v>60</v>
      </c>
      <c r="C181" s="34"/>
      <c r="D181" s="34"/>
      <c r="E181" s="35">
        <f aca="true" t="shared" si="33" ref="E181:G182">E182</f>
        <v>13</v>
      </c>
      <c r="F181" s="35">
        <f t="shared" si="33"/>
        <v>6</v>
      </c>
      <c r="G181" s="43">
        <f t="shared" si="33"/>
        <v>6</v>
      </c>
    </row>
    <row r="182" spans="1:7" ht="27.75" customHeight="1">
      <c r="A182" s="24" t="s">
        <v>129</v>
      </c>
      <c r="B182" s="25" t="s">
        <v>60</v>
      </c>
      <c r="C182" s="25" t="s">
        <v>126</v>
      </c>
      <c r="D182" s="25"/>
      <c r="E182" s="49">
        <f t="shared" si="33"/>
        <v>13</v>
      </c>
      <c r="F182" s="49">
        <f t="shared" si="33"/>
        <v>6</v>
      </c>
      <c r="G182" s="50">
        <f t="shared" si="33"/>
        <v>6</v>
      </c>
    </row>
    <row r="183" spans="1:7" ht="27.75" customHeight="1">
      <c r="A183" s="28" t="s">
        <v>10</v>
      </c>
      <c r="B183" s="29" t="s">
        <v>60</v>
      </c>
      <c r="C183" s="29" t="s">
        <v>126</v>
      </c>
      <c r="D183" s="29" t="s">
        <v>31</v>
      </c>
      <c r="E183" s="51">
        <v>13</v>
      </c>
      <c r="F183" s="51">
        <v>6</v>
      </c>
      <c r="G183" s="52">
        <v>6</v>
      </c>
    </row>
    <row r="184" spans="1:7" ht="27.75" customHeight="1">
      <c r="A184" s="127" t="s">
        <v>82</v>
      </c>
      <c r="B184" s="34" t="s">
        <v>81</v>
      </c>
      <c r="C184" s="34"/>
      <c r="D184" s="34"/>
      <c r="E184" s="35">
        <f aca="true" t="shared" si="34" ref="E184:G185">E185</f>
        <v>6.2</v>
      </c>
      <c r="F184" s="35">
        <f t="shared" si="34"/>
        <v>6.2</v>
      </c>
      <c r="G184" s="43">
        <f t="shared" si="34"/>
        <v>6.2</v>
      </c>
    </row>
    <row r="185" spans="1:7" ht="27.75" customHeight="1">
      <c r="A185" s="24" t="s">
        <v>133</v>
      </c>
      <c r="B185" s="25" t="s">
        <v>81</v>
      </c>
      <c r="C185" s="25" t="s">
        <v>122</v>
      </c>
      <c r="D185" s="25"/>
      <c r="E185" s="49">
        <f t="shared" si="34"/>
        <v>6.2</v>
      </c>
      <c r="F185" s="49">
        <f t="shared" si="34"/>
        <v>6.2</v>
      </c>
      <c r="G185" s="50">
        <f t="shared" si="34"/>
        <v>6.2</v>
      </c>
    </row>
    <row r="186" spans="1:7" ht="27.75" customHeight="1">
      <c r="A186" s="28" t="s">
        <v>10</v>
      </c>
      <c r="B186" s="29" t="s">
        <v>81</v>
      </c>
      <c r="C186" s="29" t="s">
        <v>122</v>
      </c>
      <c r="D186" s="29" t="s">
        <v>31</v>
      </c>
      <c r="E186" s="51">
        <v>6.2</v>
      </c>
      <c r="F186" s="51">
        <v>6.2</v>
      </c>
      <c r="G186" s="52">
        <v>6.2</v>
      </c>
    </row>
    <row r="187" spans="1:7" ht="33" customHeight="1">
      <c r="A187" s="127" t="s">
        <v>83</v>
      </c>
      <c r="B187" s="34" t="s">
        <v>84</v>
      </c>
      <c r="C187" s="34"/>
      <c r="D187" s="34"/>
      <c r="E187" s="35">
        <f aca="true" t="shared" si="35" ref="E187:G188">E188</f>
        <v>43.5</v>
      </c>
      <c r="F187" s="35">
        <f t="shared" si="35"/>
        <v>13.5</v>
      </c>
      <c r="G187" s="43">
        <f t="shared" si="35"/>
        <v>13.5</v>
      </c>
    </row>
    <row r="188" spans="1:7" ht="27.75" customHeight="1">
      <c r="A188" s="24" t="s">
        <v>133</v>
      </c>
      <c r="B188" s="25" t="s">
        <v>84</v>
      </c>
      <c r="C188" s="25" t="s">
        <v>122</v>
      </c>
      <c r="D188" s="25"/>
      <c r="E188" s="49">
        <f t="shared" si="35"/>
        <v>43.5</v>
      </c>
      <c r="F188" s="49">
        <f t="shared" si="35"/>
        <v>13.5</v>
      </c>
      <c r="G188" s="50">
        <f t="shared" si="35"/>
        <v>13.5</v>
      </c>
    </row>
    <row r="189" spans="1:7" ht="27.75" customHeight="1">
      <c r="A189" s="28" t="s">
        <v>10</v>
      </c>
      <c r="B189" s="29" t="s">
        <v>84</v>
      </c>
      <c r="C189" s="29" t="s">
        <v>122</v>
      </c>
      <c r="D189" s="29" t="s">
        <v>31</v>
      </c>
      <c r="E189" s="51">
        <v>43.5</v>
      </c>
      <c r="F189" s="51">
        <f>43.5-30</f>
        <v>13.5</v>
      </c>
      <c r="G189" s="52">
        <f>43.5-30</f>
        <v>13.5</v>
      </c>
    </row>
    <row r="190" spans="1:7" ht="45" customHeight="1">
      <c r="A190" s="127" t="s">
        <v>149</v>
      </c>
      <c r="B190" s="34" t="s">
        <v>148</v>
      </c>
      <c r="C190" s="34"/>
      <c r="D190" s="34"/>
      <c r="E190" s="35">
        <f aca="true" t="shared" si="36" ref="E190:G191">E191</f>
        <v>44.1</v>
      </c>
      <c r="F190" s="35">
        <f t="shared" si="36"/>
        <v>31</v>
      </c>
      <c r="G190" s="43">
        <f t="shared" si="36"/>
        <v>31</v>
      </c>
    </row>
    <row r="191" spans="1:7" ht="27.75" customHeight="1">
      <c r="A191" s="24" t="s">
        <v>133</v>
      </c>
      <c r="B191" s="25" t="s">
        <v>148</v>
      </c>
      <c r="C191" s="25" t="s">
        <v>122</v>
      </c>
      <c r="D191" s="25"/>
      <c r="E191" s="49">
        <f t="shared" si="36"/>
        <v>44.1</v>
      </c>
      <c r="F191" s="49">
        <f t="shared" si="36"/>
        <v>31</v>
      </c>
      <c r="G191" s="50">
        <f t="shared" si="36"/>
        <v>31</v>
      </c>
    </row>
    <row r="192" spans="1:7" ht="27.75" customHeight="1">
      <c r="A192" s="28" t="s">
        <v>10</v>
      </c>
      <c r="B192" s="29" t="s">
        <v>148</v>
      </c>
      <c r="C192" s="29" t="s">
        <v>122</v>
      </c>
      <c r="D192" s="29" t="s">
        <v>31</v>
      </c>
      <c r="E192" s="51">
        <v>44.1</v>
      </c>
      <c r="F192" s="51">
        <v>31</v>
      </c>
      <c r="G192" s="52">
        <v>31</v>
      </c>
    </row>
    <row r="193" spans="1:7" ht="27.75" customHeight="1">
      <c r="A193" s="136" t="s">
        <v>112</v>
      </c>
      <c r="B193" s="34" t="s">
        <v>85</v>
      </c>
      <c r="C193" s="34"/>
      <c r="D193" s="34"/>
      <c r="E193" s="35">
        <f aca="true" t="shared" si="37" ref="E193:G194">E194</f>
        <v>73.4</v>
      </c>
      <c r="F193" s="35">
        <f t="shared" si="37"/>
        <v>73.6</v>
      </c>
      <c r="G193" s="43">
        <f t="shared" si="37"/>
        <v>73.6</v>
      </c>
    </row>
    <row r="194" spans="1:7" ht="27.75" customHeight="1">
      <c r="A194" s="24" t="s">
        <v>133</v>
      </c>
      <c r="B194" s="25" t="s">
        <v>85</v>
      </c>
      <c r="C194" s="25" t="s">
        <v>122</v>
      </c>
      <c r="D194" s="25"/>
      <c r="E194" s="49">
        <f t="shared" si="37"/>
        <v>73.4</v>
      </c>
      <c r="F194" s="49">
        <f t="shared" si="37"/>
        <v>73.6</v>
      </c>
      <c r="G194" s="50">
        <f t="shared" si="37"/>
        <v>73.6</v>
      </c>
    </row>
    <row r="195" spans="1:7" ht="27.75" customHeight="1">
      <c r="A195" s="28" t="s">
        <v>10</v>
      </c>
      <c r="B195" s="29" t="s">
        <v>85</v>
      </c>
      <c r="C195" s="29" t="s">
        <v>122</v>
      </c>
      <c r="D195" s="29" t="s">
        <v>31</v>
      </c>
      <c r="E195" s="51">
        <v>73.4</v>
      </c>
      <c r="F195" s="194">
        <v>73.6</v>
      </c>
      <c r="G195" s="95">
        <v>73.6</v>
      </c>
    </row>
    <row r="196" spans="1:7" ht="27.75" customHeight="1">
      <c r="A196" s="136" t="s">
        <v>152</v>
      </c>
      <c r="B196" s="195" t="s">
        <v>151</v>
      </c>
      <c r="C196" s="34"/>
      <c r="D196" s="34"/>
      <c r="E196" s="35">
        <f aca="true" t="shared" si="38" ref="E196:G197">E197</f>
        <v>37.8</v>
      </c>
      <c r="F196" s="35">
        <f t="shared" si="38"/>
        <v>37.8</v>
      </c>
      <c r="G196" s="43">
        <f t="shared" si="38"/>
        <v>0</v>
      </c>
    </row>
    <row r="197" spans="1:7" ht="27.75" customHeight="1">
      <c r="A197" s="24" t="s">
        <v>133</v>
      </c>
      <c r="B197" s="25" t="s">
        <v>151</v>
      </c>
      <c r="C197" s="25" t="s">
        <v>122</v>
      </c>
      <c r="D197" s="25"/>
      <c r="E197" s="49">
        <f t="shared" si="38"/>
        <v>37.8</v>
      </c>
      <c r="F197" s="49">
        <f t="shared" si="38"/>
        <v>37.8</v>
      </c>
      <c r="G197" s="50">
        <f t="shared" si="38"/>
        <v>0</v>
      </c>
    </row>
    <row r="198" spans="1:7" ht="36.75" customHeight="1">
      <c r="A198" s="28" t="s">
        <v>150</v>
      </c>
      <c r="B198" s="29" t="s">
        <v>151</v>
      </c>
      <c r="C198" s="29" t="s">
        <v>122</v>
      </c>
      <c r="D198" s="29" t="s">
        <v>13</v>
      </c>
      <c r="E198" s="51">
        <v>37.8</v>
      </c>
      <c r="F198" s="51">
        <v>37.8</v>
      </c>
      <c r="G198" s="52">
        <v>0</v>
      </c>
    </row>
    <row r="199" spans="1:7" ht="36.75" customHeight="1">
      <c r="A199" s="136" t="s">
        <v>120</v>
      </c>
      <c r="B199" s="195" t="s">
        <v>119</v>
      </c>
      <c r="C199" s="34"/>
      <c r="D199" s="34"/>
      <c r="E199" s="35">
        <f aca="true" t="shared" si="39" ref="E199:G200">E200</f>
        <v>319.8</v>
      </c>
      <c r="F199" s="35">
        <f t="shared" si="39"/>
        <v>1254.2</v>
      </c>
      <c r="G199" s="43">
        <f t="shared" si="39"/>
        <v>341</v>
      </c>
    </row>
    <row r="200" spans="1:7" ht="27.75" customHeight="1">
      <c r="A200" s="24" t="s">
        <v>133</v>
      </c>
      <c r="B200" s="25" t="s">
        <v>119</v>
      </c>
      <c r="C200" s="25" t="s">
        <v>122</v>
      </c>
      <c r="D200" s="25"/>
      <c r="E200" s="49">
        <f t="shared" si="39"/>
        <v>319.8</v>
      </c>
      <c r="F200" s="49">
        <f t="shared" si="39"/>
        <v>1254.2</v>
      </c>
      <c r="G200" s="50">
        <f t="shared" si="39"/>
        <v>341</v>
      </c>
    </row>
    <row r="201" spans="1:7" ht="27.75" customHeight="1">
      <c r="A201" s="28" t="s">
        <v>14</v>
      </c>
      <c r="B201" s="29" t="s">
        <v>119</v>
      </c>
      <c r="C201" s="29" t="s">
        <v>122</v>
      </c>
      <c r="D201" s="29" t="s">
        <v>35</v>
      </c>
      <c r="E201" s="51">
        <f>319.8</f>
        <v>319.8</v>
      </c>
      <c r="F201" s="51">
        <v>1254.2</v>
      </c>
      <c r="G201" s="52">
        <v>341</v>
      </c>
    </row>
    <row r="202" spans="1:7" ht="30.75" customHeight="1">
      <c r="A202" s="136" t="s">
        <v>159</v>
      </c>
      <c r="B202" s="195" t="s">
        <v>158</v>
      </c>
      <c r="C202" s="34"/>
      <c r="D202" s="34"/>
      <c r="E202" s="35">
        <f aca="true" t="shared" si="40" ref="E202:G206">E203</f>
        <v>300.2</v>
      </c>
      <c r="F202" s="35">
        <f t="shared" si="40"/>
        <v>0</v>
      </c>
      <c r="G202" s="43">
        <f t="shared" si="40"/>
        <v>0</v>
      </c>
    </row>
    <row r="203" spans="1:7" ht="30.75" customHeight="1">
      <c r="A203" s="24" t="s">
        <v>133</v>
      </c>
      <c r="B203" s="25" t="s">
        <v>158</v>
      </c>
      <c r="C203" s="25" t="s">
        <v>122</v>
      </c>
      <c r="D203" s="25"/>
      <c r="E203" s="49">
        <f t="shared" si="40"/>
        <v>300.2</v>
      </c>
      <c r="F203" s="49">
        <f t="shared" si="40"/>
        <v>0</v>
      </c>
      <c r="G203" s="50">
        <f t="shared" si="40"/>
        <v>0</v>
      </c>
    </row>
    <row r="204" spans="1:7" ht="30.75" customHeight="1">
      <c r="A204" s="28" t="s">
        <v>14</v>
      </c>
      <c r="B204" s="29" t="s">
        <v>158</v>
      </c>
      <c r="C204" s="29" t="s">
        <v>122</v>
      </c>
      <c r="D204" s="29" t="s">
        <v>15</v>
      </c>
      <c r="E204" s="51">
        <v>300.2</v>
      </c>
      <c r="F204" s="51">
        <v>0</v>
      </c>
      <c r="G204" s="52">
        <v>0</v>
      </c>
    </row>
    <row r="205" spans="1:7" ht="30.75" customHeight="1">
      <c r="A205" s="136" t="s">
        <v>262</v>
      </c>
      <c r="B205" s="195" t="s">
        <v>261</v>
      </c>
      <c r="C205" s="34"/>
      <c r="D205" s="34"/>
      <c r="E205" s="35">
        <f t="shared" si="40"/>
        <v>15</v>
      </c>
      <c r="F205" s="35">
        <f t="shared" si="40"/>
        <v>0</v>
      </c>
      <c r="G205" s="43">
        <f t="shared" si="40"/>
        <v>0</v>
      </c>
    </row>
    <row r="206" spans="1:7" ht="30.75" customHeight="1">
      <c r="A206" s="24" t="s">
        <v>133</v>
      </c>
      <c r="B206" s="25" t="s">
        <v>261</v>
      </c>
      <c r="C206" s="25" t="s">
        <v>122</v>
      </c>
      <c r="D206" s="25"/>
      <c r="E206" s="49">
        <f t="shared" si="40"/>
        <v>15</v>
      </c>
      <c r="F206" s="49">
        <f t="shared" si="40"/>
        <v>0</v>
      </c>
      <c r="G206" s="50">
        <f t="shared" si="40"/>
        <v>0</v>
      </c>
    </row>
    <row r="207" spans="1:7" ht="30.75" customHeight="1">
      <c r="A207" s="28" t="s">
        <v>14</v>
      </c>
      <c r="B207" s="29" t="s">
        <v>261</v>
      </c>
      <c r="C207" s="29" t="s">
        <v>122</v>
      </c>
      <c r="D207" s="29" t="s">
        <v>19</v>
      </c>
      <c r="E207" s="51">
        <f>5+10</f>
        <v>15</v>
      </c>
      <c r="F207" s="51">
        <v>0</v>
      </c>
      <c r="G207" s="52">
        <v>0</v>
      </c>
    </row>
    <row r="208" spans="1:7" ht="50.25" customHeight="1">
      <c r="A208" s="136" t="s">
        <v>113</v>
      </c>
      <c r="B208" s="34" t="s">
        <v>86</v>
      </c>
      <c r="C208" s="34"/>
      <c r="D208" s="34"/>
      <c r="E208" s="35">
        <f aca="true" t="shared" si="41" ref="E208:G209">E209</f>
        <v>249.2</v>
      </c>
      <c r="F208" s="35">
        <f t="shared" si="41"/>
        <v>0</v>
      </c>
      <c r="G208" s="43">
        <f t="shared" si="41"/>
        <v>0</v>
      </c>
    </row>
    <row r="209" spans="1:7" ht="33.75" customHeight="1">
      <c r="A209" s="24" t="s">
        <v>133</v>
      </c>
      <c r="B209" s="25" t="s">
        <v>86</v>
      </c>
      <c r="C209" s="25" t="s">
        <v>122</v>
      </c>
      <c r="D209" s="25"/>
      <c r="E209" s="26">
        <f t="shared" si="41"/>
        <v>249.2</v>
      </c>
      <c r="F209" s="26">
        <f t="shared" si="41"/>
        <v>0</v>
      </c>
      <c r="G209" s="27">
        <f t="shared" si="41"/>
        <v>0</v>
      </c>
    </row>
    <row r="210" spans="1:7" ht="33.75" customHeight="1">
      <c r="A210" s="196" t="s">
        <v>18</v>
      </c>
      <c r="B210" s="29" t="s">
        <v>86</v>
      </c>
      <c r="C210" s="29" t="s">
        <v>122</v>
      </c>
      <c r="D210" s="29" t="s">
        <v>19</v>
      </c>
      <c r="E210" s="30">
        <v>249.2</v>
      </c>
      <c r="F210" s="30">
        <v>0</v>
      </c>
      <c r="G210" s="31">
        <v>0</v>
      </c>
    </row>
    <row r="211" spans="1:7" ht="33.75" customHeight="1">
      <c r="A211" s="136" t="s">
        <v>170</v>
      </c>
      <c r="B211" s="195" t="s">
        <v>168</v>
      </c>
      <c r="C211" s="34"/>
      <c r="D211" s="34"/>
      <c r="E211" s="35">
        <f aca="true" t="shared" si="42" ref="E211:G212">E212</f>
        <v>245.3</v>
      </c>
      <c r="F211" s="35">
        <f t="shared" si="42"/>
        <v>245.3</v>
      </c>
      <c r="G211" s="43">
        <f t="shared" si="42"/>
        <v>245.3</v>
      </c>
    </row>
    <row r="212" spans="1:7" ht="33.75" customHeight="1">
      <c r="A212" s="24" t="s">
        <v>133</v>
      </c>
      <c r="B212" s="25" t="s">
        <v>168</v>
      </c>
      <c r="C212" s="25" t="s">
        <v>122</v>
      </c>
      <c r="D212" s="25"/>
      <c r="E212" s="49">
        <f t="shared" si="42"/>
        <v>245.3</v>
      </c>
      <c r="F212" s="49">
        <f t="shared" si="42"/>
        <v>245.3</v>
      </c>
      <c r="G212" s="50">
        <f t="shared" si="42"/>
        <v>245.3</v>
      </c>
    </row>
    <row r="213" spans="1:7" ht="33.75" customHeight="1">
      <c r="A213" s="28" t="s">
        <v>14</v>
      </c>
      <c r="B213" s="29" t="s">
        <v>169</v>
      </c>
      <c r="C213" s="29" t="s">
        <v>122</v>
      </c>
      <c r="D213" s="29" t="s">
        <v>15</v>
      </c>
      <c r="E213" s="51">
        <v>245.3</v>
      </c>
      <c r="F213" s="51">
        <v>245.3</v>
      </c>
      <c r="G213" s="52">
        <v>245.3</v>
      </c>
    </row>
    <row r="214" spans="1:7" ht="33.75" customHeight="1">
      <c r="A214" s="136" t="s">
        <v>137</v>
      </c>
      <c r="B214" s="195" t="s">
        <v>136</v>
      </c>
      <c r="C214" s="34"/>
      <c r="D214" s="34"/>
      <c r="E214" s="35">
        <f aca="true" t="shared" si="43" ref="E214:G215">E215</f>
        <v>150</v>
      </c>
      <c r="F214" s="35">
        <f t="shared" si="43"/>
        <v>0</v>
      </c>
      <c r="G214" s="43">
        <f t="shared" si="43"/>
        <v>0</v>
      </c>
    </row>
    <row r="215" spans="1:7" ht="33.75" customHeight="1">
      <c r="A215" s="24" t="s">
        <v>133</v>
      </c>
      <c r="B215" s="25" t="s">
        <v>136</v>
      </c>
      <c r="C215" s="25" t="s">
        <v>122</v>
      </c>
      <c r="D215" s="25"/>
      <c r="E215" s="49">
        <f t="shared" si="43"/>
        <v>150</v>
      </c>
      <c r="F215" s="49">
        <f t="shared" si="43"/>
        <v>0</v>
      </c>
      <c r="G215" s="50">
        <f t="shared" si="43"/>
        <v>0</v>
      </c>
    </row>
    <row r="216" spans="1:7" ht="33.75" customHeight="1">
      <c r="A216" s="28" t="s">
        <v>16</v>
      </c>
      <c r="B216" s="29" t="s">
        <v>136</v>
      </c>
      <c r="C216" s="29" t="s">
        <v>122</v>
      </c>
      <c r="D216" s="29" t="s">
        <v>17</v>
      </c>
      <c r="E216" s="51">
        <v>150</v>
      </c>
      <c r="F216" s="51">
        <v>0</v>
      </c>
      <c r="G216" s="52">
        <v>0</v>
      </c>
    </row>
    <row r="217" spans="1:7" ht="33.75" customHeight="1">
      <c r="A217" s="136" t="s">
        <v>115</v>
      </c>
      <c r="B217" s="34" t="s">
        <v>114</v>
      </c>
      <c r="C217" s="34"/>
      <c r="D217" s="34"/>
      <c r="E217" s="35">
        <f>E218</f>
        <v>30</v>
      </c>
      <c r="F217" s="35">
        <f aca="true" t="shared" si="44" ref="E217:G218">F218</f>
        <v>0</v>
      </c>
      <c r="G217" s="43">
        <f t="shared" si="44"/>
        <v>0</v>
      </c>
    </row>
    <row r="218" spans="1:7" ht="33.75" customHeight="1">
      <c r="A218" s="24" t="s">
        <v>133</v>
      </c>
      <c r="B218" s="25" t="s">
        <v>114</v>
      </c>
      <c r="C218" s="25" t="s">
        <v>122</v>
      </c>
      <c r="D218" s="25"/>
      <c r="E218" s="26">
        <f t="shared" si="44"/>
        <v>30</v>
      </c>
      <c r="F218" s="26">
        <f t="shared" si="44"/>
        <v>0</v>
      </c>
      <c r="G218" s="27">
        <f t="shared" si="44"/>
        <v>0</v>
      </c>
    </row>
    <row r="219" spans="1:7" ht="33.75" customHeight="1">
      <c r="A219" s="196" t="s">
        <v>18</v>
      </c>
      <c r="B219" s="29" t="s">
        <v>114</v>
      </c>
      <c r="C219" s="29" t="s">
        <v>122</v>
      </c>
      <c r="D219" s="29" t="s">
        <v>19</v>
      </c>
      <c r="E219" s="30">
        <v>30</v>
      </c>
      <c r="F219" s="30">
        <v>0</v>
      </c>
      <c r="G219" s="31">
        <v>0</v>
      </c>
    </row>
    <row r="220" spans="1:7" ht="47.25" customHeight="1">
      <c r="A220" s="197" t="s">
        <v>116</v>
      </c>
      <c r="B220" s="80" t="s">
        <v>87</v>
      </c>
      <c r="C220" s="80"/>
      <c r="D220" s="80"/>
      <c r="E220" s="81">
        <f>E221+E223</f>
        <v>149.10000000000002</v>
      </c>
      <c r="F220" s="81">
        <f>F221+F223</f>
        <v>154.10000000000002</v>
      </c>
      <c r="G220" s="82">
        <f>G221+G223</f>
        <v>159.29999999999998</v>
      </c>
    </row>
    <row r="221" spans="1:7" ht="55.5" customHeight="1">
      <c r="A221" s="198" t="s">
        <v>128</v>
      </c>
      <c r="B221" s="97" t="s">
        <v>87</v>
      </c>
      <c r="C221" s="97" t="s">
        <v>125</v>
      </c>
      <c r="D221" s="97"/>
      <c r="E221" s="93">
        <f>E222</f>
        <v>132.4</v>
      </c>
      <c r="F221" s="93">
        <f>F222</f>
        <v>132.4</v>
      </c>
      <c r="G221" s="94">
        <f>G222</f>
        <v>137.1</v>
      </c>
    </row>
    <row r="222" spans="1:7" ht="33.75" customHeight="1">
      <c r="A222" s="74" t="s">
        <v>11</v>
      </c>
      <c r="B222" s="116" t="s">
        <v>87</v>
      </c>
      <c r="C222" s="116" t="s">
        <v>125</v>
      </c>
      <c r="D222" s="116" t="s">
        <v>12</v>
      </c>
      <c r="E222" s="118">
        <v>132.4</v>
      </c>
      <c r="F222" s="118">
        <v>132.4</v>
      </c>
      <c r="G222" s="119">
        <f>137.1</f>
        <v>137.1</v>
      </c>
    </row>
    <row r="223" spans="1:7" ht="33.75" customHeight="1">
      <c r="A223" s="24" t="s">
        <v>133</v>
      </c>
      <c r="B223" s="199" t="s">
        <v>87</v>
      </c>
      <c r="C223" s="199" t="s">
        <v>122</v>
      </c>
      <c r="D223" s="199"/>
      <c r="E223" s="200">
        <f>E224</f>
        <v>16.700000000000003</v>
      </c>
      <c r="F223" s="200">
        <f>F224</f>
        <v>21.700000000000003</v>
      </c>
      <c r="G223" s="201">
        <f>G224</f>
        <v>22.2</v>
      </c>
    </row>
    <row r="224" spans="1:7" ht="33.75" customHeight="1">
      <c r="A224" s="28" t="s">
        <v>11</v>
      </c>
      <c r="B224" s="37" t="s">
        <v>87</v>
      </c>
      <c r="C224" s="37" t="s">
        <v>122</v>
      </c>
      <c r="D224" s="37" t="s">
        <v>12</v>
      </c>
      <c r="E224" s="51">
        <f>20.6-3.9</f>
        <v>16.700000000000003</v>
      </c>
      <c r="F224" s="51">
        <f>20.6+1.1</f>
        <v>21.700000000000003</v>
      </c>
      <c r="G224" s="52">
        <f>22.2</f>
        <v>22.2</v>
      </c>
    </row>
    <row r="225" spans="1:7" ht="35.25" customHeight="1">
      <c r="A225" s="202" t="s">
        <v>107</v>
      </c>
      <c r="B225" s="203" t="s">
        <v>88</v>
      </c>
      <c r="C225" s="203"/>
      <c r="D225" s="203"/>
      <c r="E225" s="204">
        <f aca="true" t="shared" si="45" ref="E225:G226">E226</f>
        <v>143.6</v>
      </c>
      <c r="F225" s="204">
        <f t="shared" si="45"/>
        <v>0</v>
      </c>
      <c r="G225" s="205">
        <f t="shared" si="45"/>
        <v>0</v>
      </c>
    </row>
    <row r="226" spans="1:7" ht="28.5" customHeight="1">
      <c r="A226" s="130" t="s">
        <v>131</v>
      </c>
      <c r="B226" s="25" t="s">
        <v>88</v>
      </c>
      <c r="C226" s="25" t="s">
        <v>123</v>
      </c>
      <c r="D226" s="25"/>
      <c r="E226" s="49">
        <f t="shared" si="45"/>
        <v>143.6</v>
      </c>
      <c r="F226" s="49">
        <f t="shared" si="45"/>
        <v>0</v>
      </c>
      <c r="G226" s="50">
        <f t="shared" si="45"/>
        <v>0</v>
      </c>
    </row>
    <row r="227" spans="1:7" ht="28.5" customHeight="1">
      <c r="A227" s="206" t="s">
        <v>100</v>
      </c>
      <c r="B227" s="29" t="s">
        <v>88</v>
      </c>
      <c r="C227" s="29" t="s">
        <v>123</v>
      </c>
      <c r="D227" s="29" t="s">
        <v>32</v>
      </c>
      <c r="E227" s="51">
        <v>143.6</v>
      </c>
      <c r="F227" s="51">
        <v>0</v>
      </c>
      <c r="G227" s="52">
        <v>0</v>
      </c>
    </row>
    <row r="228" spans="1:7" ht="50.25" customHeight="1">
      <c r="A228" s="207" t="s">
        <v>89</v>
      </c>
      <c r="B228" s="80" t="s">
        <v>90</v>
      </c>
      <c r="C228" s="80"/>
      <c r="D228" s="80"/>
      <c r="E228" s="81">
        <f aca="true" t="shared" si="46" ref="E228:G229">E229</f>
        <v>46.8</v>
      </c>
      <c r="F228" s="81">
        <f t="shared" si="46"/>
        <v>0</v>
      </c>
      <c r="G228" s="82">
        <f t="shared" si="46"/>
        <v>0</v>
      </c>
    </row>
    <row r="229" spans="1:7" ht="28.5" customHeight="1">
      <c r="A229" s="63" t="s">
        <v>131</v>
      </c>
      <c r="B229" s="97" t="s">
        <v>90</v>
      </c>
      <c r="C229" s="97" t="s">
        <v>123</v>
      </c>
      <c r="D229" s="97"/>
      <c r="E229" s="66">
        <f t="shared" si="46"/>
        <v>46.8</v>
      </c>
      <c r="F229" s="66">
        <f t="shared" si="46"/>
        <v>0</v>
      </c>
      <c r="G229" s="67">
        <f t="shared" si="46"/>
        <v>0</v>
      </c>
    </row>
    <row r="230" spans="1:7" ht="28.5" customHeight="1">
      <c r="A230" s="28" t="s">
        <v>30</v>
      </c>
      <c r="B230" s="37" t="s">
        <v>90</v>
      </c>
      <c r="C230" s="37" t="s">
        <v>123</v>
      </c>
      <c r="D230" s="37" t="s">
        <v>29</v>
      </c>
      <c r="E230" s="30">
        <v>46.8</v>
      </c>
      <c r="F230" s="30">
        <v>0</v>
      </c>
      <c r="G230" s="31">
        <v>0</v>
      </c>
    </row>
    <row r="231" spans="1:7" ht="37.5" customHeight="1">
      <c r="A231" s="136" t="s">
        <v>92</v>
      </c>
      <c r="B231" s="34" t="s">
        <v>91</v>
      </c>
      <c r="C231" s="34"/>
      <c r="D231" s="34"/>
      <c r="E231" s="35">
        <f aca="true" t="shared" si="47" ref="E231:G232">E232</f>
        <v>39</v>
      </c>
      <c r="F231" s="35">
        <f t="shared" si="47"/>
        <v>0</v>
      </c>
      <c r="G231" s="43">
        <f t="shared" si="47"/>
        <v>0</v>
      </c>
    </row>
    <row r="232" spans="1:7" ht="28.5" customHeight="1">
      <c r="A232" s="130" t="s">
        <v>131</v>
      </c>
      <c r="B232" s="25" t="s">
        <v>91</v>
      </c>
      <c r="C232" s="25" t="s">
        <v>123</v>
      </c>
      <c r="D232" s="25"/>
      <c r="E232" s="49">
        <f t="shared" si="47"/>
        <v>39</v>
      </c>
      <c r="F232" s="49">
        <f t="shared" si="47"/>
        <v>0</v>
      </c>
      <c r="G232" s="50">
        <f t="shared" si="47"/>
        <v>0</v>
      </c>
    </row>
    <row r="233" spans="1:7" ht="28.5" customHeight="1">
      <c r="A233" s="28" t="s">
        <v>10</v>
      </c>
      <c r="B233" s="29" t="s">
        <v>91</v>
      </c>
      <c r="C233" s="29" t="s">
        <v>123</v>
      </c>
      <c r="D233" s="29" t="s">
        <v>31</v>
      </c>
      <c r="E233" s="51">
        <v>39</v>
      </c>
      <c r="F233" s="51">
        <v>0</v>
      </c>
      <c r="G233" s="52">
        <v>0</v>
      </c>
    </row>
    <row r="234" spans="1:7" ht="48" customHeight="1">
      <c r="A234" s="164" t="s">
        <v>93</v>
      </c>
      <c r="B234" s="34" t="s">
        <v>94</v>
      </c>
      <c r="C234" s="34"/>
      <c r="D234" s="34"/>
      <c r="E234" s="35">
        <f aca="true" t="shared" si="48" ref="E234:G235">E235</f>
        <v>30.2</v>
      </c>
      <c r="F234" s="35">
        <f t="shared" si="48"/>
        <v>0</v>
      </c>
      <c r="G234" s="43">
        <f t="shared" si="48"/>
        <v>0</v>
      </c>
    </row>
    <row r="235" spans="1:7" ht="32.25" customHeight="1">
      <c r="A235" s="130" t="s">
        <v>131</v>
      </c>
      <c r="B235" s="25" t="s">
        <v>94</v>
      </c>
      <c r="C235" s="25" t="s">
        <v>123</v>
      </c>
      <c r="D235" s="25"/>
      <c r="E235" s="49">
        <f t="shared" si="48"/>
        <v>30.2</v>
      </c>
      <c r="F235" s="49">
        <f t="shared" si="48"/>
        <v>0</v>
      </c>
      <c r="G235" s="50">
        <f t="shared" si="48"/>
        <v>0</v>
      </c>
    </row>
    <row r="236" spans="1:7" ht="45.75" customHeight="1">
      <c r="A236" s="28" t="s">
        <v>4</v>
      </c>
      <c r="B236" s="29" t="s">
        <v>94</v>
      </c>
      <c r="C236" s="29" t="s">
        <v>123</v>
      </c>
      <c r="D236" s="29" t="s">
        <v>5</v>
      </c>
      <c r="E236" s="51">
        <v>30.2</v>
      </c>
      <c r="F236" s="51">
        <v>0</v>
      </c>
      <c r="G236" s="52">
        <v>0</v>
      </c>
    </row>
    <row r="237" spans="1:7" ht="36.75" customHeight="1">
      <c r="A237" s="136" t="s">
        <v>95</v>
      </c>
      <c r="B237" s="34" t="s">
        <v>96</v>
      </c>
      <c r="C237" s="34"/>
      <c r="D237" s="34"/>
      <c r="E237" s="35">
        <f aca="true" t="shared" si="49" ref="E237:G238">E238</f>
        <v>45.3</v>
      </c>
      <c r="F237" s="35">
        <f t="shared" si="49"/>
        <v>0</v>
      </c>
      <c r="G237" s="43">
        <f t="shared" si="49"/>
        <v>0</v>
      </c>
    </row>
    <row r="238" spans="1:7" ht="22.5" customHeight="1">
      <c r="A238" s="130" t="s">
        <v>131</v>
      </c>
      <c r="B238" s="25" t="s">
        <v>96</v>
      </c>
      <c r="C238" s="25" t="s">
        <v>123</v>
      </c>
      <c r="D238" s="25"/>
      <c r="E238" s="49">
        <f t="shared" si="49"/>
        <v>45.3</v>
      </c>
      <c r="F238" s="49">
        <f t="shared" si="49"/>
        <v>0</v>
      </c>
      <c r="G238" s="50">
        <f t="shared" si="49"/>
        <v>0</v>
      </c>
    </row>
    <row r="239" spans="1:7" ht="45.75" customHeight="1">
      <c r="A239" s="28" t="s">
        <v>6</v>
      </c>
      <c r="B239" s="29" t="s">
        <v>96</v>
      </c>
      <c r="C239" s="29" t="s">
        <v>123</v>
      </c>
      <c r="D239" s="29" t="s">
        <v>7</v>
      </c>
      <c r="E239" s="51">
        <v>45.3</v>
      </c>
      <c r="F239" s="51">
        <v>0</v>
      </c>
      <c r="G239" s="52">
        <v>0</v>
      </c>
    </row>
    <row r="240" spans="1:7" ht="16.5" thickBot="1">
      <c r="A240" s="208" t="s">
        <v>24</v>
      </c>
      <c r="B240" s="209"/>
      <c r="C240" s="209"/>
      <c r="D240" s="209"/>
      <c r="E240" s="210">
        <f>E15+E35+E58+E68+E90+E120+E130+E157+E162+E167+E115+E63+E125</f>
        <v>23238</v>
      </c>
      <c r="F240" s="210">
        <f>F15+F35+F58+F68+F90+F120+F130+F157+F162+F167+F115+F63+F125</f>
        <v>13802.4</v>
      </c>
      <c r="G240" s="210">
        <f>G15+G35+G58+G68+G90+G120+G130+G157+G162+G167+G115+G63+G125</f>
        <v>14367.1</v>
      </c>
    </row>
  </sheetData>
  <sheetProtection/>
  <autoFilter ref="A13:G240"/>
  <mergeCells count="9">
    <mergeCell ref="A11:G11"/>
    <mergeCell ref="A2:G2"/>
    <mergeCell ref="A3:G3"/>
    <mergeCell ref="A4:G4"/>
    <mergeCell ref="A5:G5"/>
    <mergeCell ref="A6:G6"/>
    <mergeCell ref="A7:G7"/>
    <mergeCell ref="A8:G8"/>
    <mergeCell ref="A9:G9"/>
  </mergeCells>
  <printOptions horizontalCentered="1"/>
  <pageMargins left="0.984251968503937" right="0.5905511811023623" top="0.5905511811023623" bottom="0.5905511811023623" header="0.5118110236220472" footer="0.5118110236220472"/>
  <pageSetup fitToHeight="7" horizontalDpi="600" verticalDpi="600" orientation="portrait" paperSize="9" scale="1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2019-12-17T09:03:30Z</cp:lastPrinted>
  <dcterms:created xsi:type="dcterms:W3CDTF">2008-08-27T08:31:58Z</dcterms:created>
  <dcterms:modified xsi:type="dcterms:W3CDTF">2022-02-17T09:35:30Z</dcterms:modified>
  <cp:category/>
  <cp:version/>
  <cp:contentType/>
  <cp:contentStatus/>
</cp:coreProperties>
</file>