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0" windowWidth="11340" windowHeight="5820" activeTab="0"/>
  </bookViews>
  <sheets>
    <sheet name="XII" sheetId="1" r:id="rId1"/>
  </sheets>
  <definedNames>
    <definedName name="_xlnm.Print_Titles" localSheetId="0">'XII'!$18:$19</definedName>
  </definedNames>
  <calcPr fullCalcOnLoad="1" refMode="R1C1"/>
</workbook>
</file>

<file path=xl/sharedStrings.xml><?xml version="1.0" encoding="utf-8"?>
<sst xmlns="http://schemas.openxmlformats.org/spreadsheetml/2006/main" count="211" uniqueCount="117">
  <si>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</si>
  <si>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</si>
  <si>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</si>
  <si>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</si>
  <si>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</si>
  <si>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</si>
  <si>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</si>
  <si>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</si>
  <si>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</si>
  <si>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</si>
  <si>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</si>
  <si>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</si>
  <si>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</si>
  <si>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</si>
  <si>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</si>
  <si>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</si>
  <si>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</si>
  <si>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</si>
  <si>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</si>
  <si>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</si>
  <si>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</si>
  <si>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</si>
  <si>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</si>
  <si>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>226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</si>
  <si>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</si>
  <si>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</si>
  <si>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</si>
  <si>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</si>
  <si>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</si>
  <si>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</si>
  <si>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</si>
  <si>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</si>
  <si>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</si>
  <si>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</si>
  <si>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</si>
  <si>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</si>
  <si>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</si>
  <si>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</si>
  <si>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</si>
  <si>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</si>
  <si>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</si>
  <si>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</si>
  <si>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</si>
  <si>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</si>
  <si>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</si>
  <si>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</si>
  <si>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</si>
  <si>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</si>
  <si>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</si>
  <si>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</si>
  <si>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</si>
  <si>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ПРОЧИЕ ОБЪЕКТЫ КОММУНАЛЬНОГО ХОЗЯЙСТВА, в том числе:</t>
  </si>
  <si>
    <t>Итого по объектам коммунального хозяйства</t>
  </si>
  <si>
    <t>98 9 1501</t>
  </si>
  <si>
    <t>2.2.1-1</t>
  </si>
  <si>
    <t>1.1-1</t>
  </si>
  <si>
    <t>1.1-1.1</t>
  </si>
  <si>
    <t>2.1.1</t>
  </si>
  <si>
    <t>2.1.1-1</t>
  </si>
  <si>
    <t>2.1.1-2</t>
  </si>
  <si>
    <t>2.1.1-3</t>
  </si>
  <si>
    <t>2.1.1-4</t>
  </si>
  <si>
    <t>2.1.1-5</t>
  </si>
  <si>
    <t>2.1.1-6</t>
  </si>
  <si>
    <t>2.1.1-7</t>
  </si>
  <si>
    <t>2.1.1-8</t>
  </si>
  <si>
    <t>2.2.</t>
  </si>
  <si>
    <t>2.2.1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</si>
  <si>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</si>
  <si>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</si>
  <si>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</si>
  <si>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</si>
  <si>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19 1 1158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</si>
  <si>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</si>
  <si>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</si>
  <si>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45 0 8213</t>
  </si>
  <si>
    <t>(Приложение 11)</t>
  </si>
  <si>
    <t xml:space="preserve"> МО Суховское сельское  поселение на 2015 год, </t>
  </si>
  <si>
    <t>План на 2015г.</t>
  </si>
  <si>
    <t>Замена участка теплосети д.Сухое от ТК-5 до ТК-6 к жилым домам протяженностью 220 пог.м., замена задвижек</t>
  </si>
  <si>
    <t>98 9 1522</t>
  </si>
  <si>
    <t>Экспертиза смет по капитальному ремонту здания СДК д.Выстав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</si>
  <si>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д.14</t>
  </si>
  <si>
    <t>Установка колпаков на дымовые трубы, установка отливов вокруг дымовых труб в жилом доме по адресу: д.Сухое д.5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</si>
  <si>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</si>
  <si>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</si>
  <si>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Замена оконных блоков по адресу: д.Выстав, д.15 кв.1</t>
  </si>
  <si>
    <t>Замена оконных блоков по адресу: д.Сухое, д.5 кв.6</t>
  </si>
  <si>
    <t>Замена оконных блоков по адресу д.Сухое, д.7 кв.8</t>
  </si>
  <si>
    <t>Замена оконных блоков по адресу д.Низово, д.53</t>
  </si>
  <si>
    <t>решением Совета депутатов</t>
  </si>
  <si>
    <t>от "23" декабря 2014г. №19</t>
  </si>
  <si>
    <t>45 0 7066</t>
  </si>
  <si>
    <t>(в редакции решения совета депутатов</t>
  </si>
  <si>
    <t>98 9 7202</t>
  </si>
  <si>
    <t>Капитальный ремонт холла и подсобных помещений в МУК "Центральный СДК д.Выстав"</t>
  </si>
  <si>
    <t>19 1 7067</t>
  </si>
  <si>
    <t>2.1.1-9</t>
  </si>
  <si>
    <t>Замена оконных блоков по адресу д.Низово, д.19</t>
  </si>
  <si>
    <t>2.1.1-10</t>
  </si>
  <si>
    <t>Замена полов в двух комнатах площадью 25,2 кв.м. по адресу: д.Низово д.45 кв.1</t>
  </si>
  <si>
    <t>98 9 1359</t>
  </si>
  <si>
    <t>Выполнение функций по определению поставщика на право заключения МК на: "Выполнение работ по капитальному ремонту внутренней отделки и фасада МУК "Центральный СДК д.Выстав"</t>
  </si>
  <si>
    <t>2.1.1-11</t>
  </si>
  <si>
    <t>2.2.1-2</t>
  </si>
  <si>
    <t>Монтаж канализационных колодцев д.Сухое д.1</t>
  </si>
  <si>
    <t>98 9 1507</t>
  </si>
  <si>
    <t>Замена оконных блоков в здании общественной бани,  расположенной по адресу д.Сухое д.46а</t>
  </si>
  <si>
    <t>2.1.1-12</t>
  </si>
  <si>
    <t>2.1.1-13</t>
  </si>
  <si>
    <t>2.1.1-14</t>
  </si>
  <si>
    <t>2.1.1-15</t>
  </si>
  <si>
    <t>Устройство системы водоотведения д.Сухое д.1</t>
  </si>
  <si>
    <t>Замена оконных блоков по адресу д.Сухое д.7 кв.11</t>
  </si>
  <si>
    <t>Замена оконных блоков по адресу д.Сухое д.3 кв.5</t>
  </si>
  <si>
    <t>Замена оконных блоков по адресу д.Выстав д.15 кв.1</t>
  </si>
  <si>
    <t>от "24" декабря 2015г. №50)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</si>
</sst>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7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67" fontId="16" fillId="33" borderId="14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/>
    </xf>
    <xf numFmtId="49" fontId="24" fillId="33" borderId="16" xfId="0" applyNumberFormat="1" applyFont="1" applyFill="1" applyBorder="1" applyAlignment="1">
      <alignment horizontal="left" wrapText="1"/>
    </xf>
    <xf numFmtId="167" fontId="24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7" fontId="24" fillId="33" borderId="14" xfId="0" applyNumberFormat="1" applyFont="1" applyFill="1" applyBorder="1" applyAlignment="1">
      <alignment horizontal="right" wrapText="1"/>
    </xf>
    <xf numFmtId="4" fontId="24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wrapText="1"/>
    </xf>
    <xf numFmtId="166" fontId="12" fillId="33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66" fontId="13" fillId="33" borderId="16" xfId="0" applyNumberFormat="1" applyFont="1" applyFill="1" applyBorder="1" applyAlignment="1">
      <alignment horizontal="right" wrapText="1"/>
    </xf>
    <xf numFmtId="49" fontId="16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right" wrapText="1"/>
    </xf>
    <xf numFmtId="166" fontId="1" fillId="33" borderId="19" xfId="0" applyNumberFormat="1" applyFont="1" applyFill="1" applyBorder="1" applyAlignment="1">
      <alignment horizontal="right" wrapText="1"/>
    </xf>
    <xf numFmtId="166" fontId="13" fillId="33" borderId="19" xfId="0" applyNumberFormat="1" applyFont="1" applyFill="1" applyBorder="1" applyAlignment="1">
      <alignment horizontal="right" wrapText="1"/>
    </xf>
    <xf numFmtId="49" fontId="8" fillId="33" borderId="21" xfId="0" applyNumberFormat="1" applyFont="1" applyFill="1" applyBorder="1" applyAlignment="1">
      <alignment horizontal="left" vertical="top" wrapText="1"/>
    </xf>
    <xf numFmtId="166" fontId="8" fillId="33" borderId="21" xfId="0" applyNumberFormat="1" applyFont="1" applyFill="1" applyBorder="1" applyAlignment="1">
      <alignment horizontal="right" wrapText="1"/>
    </xf>
    <xf numFmtId="166" fontId="8" fillId="33" borderId="11" xfId="0" applyNumberFormat="1" applyFont="1" applyFill="1" applyBorder="1" applyAlignment="1">
      <alignment horizontal="right" wrapText="1"/>
    </xf>
    <xf numFmtId="166" fontId="13" fillId="33" borderId="11" xfId="0" applyNumberFormat="1" applyFont="1" applyFill="1" applyBorder="1" applyAlignment="1">
      <alignment horizontal="right" wrapText="1"/>
    </xf>
    <xf numFmtId="49" fontId="14" fillId="33" borderId="16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left" wrapText="1"/>
    </xf>
    <xf numFmtId="49" fontId="14" fillId="33" borderId="22" xfId="0" applyNumberFormat="1" applyFont="1" applyFill="1" applyBorder="1" applyAlignment="1">
      <alignment horizontal="center" wrapText="1"/>
    </xf>
    <xf numFmtId="49" fontId="14" fillId="33" borderId="23" xfId="0" applyNumberFormat="1" applyFont="1" applyFill="1" applyBorder="1" applyAlignment="1">
      <alignment horizontal="center" wrapText="1"/>
    </xf>
    <xf numFmtId="166" fontId="14" fillId="33" borderId="16" xfId="0" applyNumberFormat="1" applyFont="1" applyFill="1" applyBorder="1" applyAlignment="1">
      <alignment horizontal="right" wrapText="1"/>
    </xf>
    <xf numFmtId="166" fontId="14" fillId="33" borderId="23" xfId="0" applyNumberFormat="1" applyFont="1" applyFill="1" applyBorder="1" applyAlignment="1">
      <alignment horizontal="right" wrapText="1"/>
    </xf>
    <xf numFmtId="166" fontId="14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66" fontId="13" fillId="33" borderId="24" xfId="0" applyNumberFormat="1" applyFont="1" applyFill="1" applyBorder="1" applyAlignment="1">
      <alignment horizontal="right" wrapText="1"/>
    </xf>
    <xf numFmtId="4" fontId="13" fillId="33" borderId="24" xfId="0" applyNumberFormat="1" applyFont="1" applyFill="1" applyBorder="1" applyAlignment="1">
      <alignment horizontal="right" wrapText="1"/>
    </xf>
    <xf numFmtId="166" fontId="13" fillId="33" borderId="14" xfId="0" applyNumberFormat="1" applyFont="1" applyFill="1" applyBorder="1" applyAlignment="1">
      <alignment horizontal="right" wrapText="1"/>
    </xf>
    <xf numFmtId="49" fontId="20" fillId="33" borderId="18" xfId="0" applyNumberFormat="1" applyFont="1" applyFill="1" applyBorder="1" applyAlignment="1">
      <alignment horizontal="center"/>
    </xf>
    <xf numFmtId="49" fontId="24" fillId="33" borderId="25" xfId="0" applyNumberFormat="1" applyFont="1" applyFill="1" applyBorder="1" applyAlignment="1">
      <alignment horizontal="left" wrapText="1"/>
    </xf>
    <xf numFmtId="49" fontId="1" fillId="33" borderId="26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66" fontId="13" fillId="33" borderId="18" xfId="0" applyNumberFormat="1" applyFont="1" applyFill="1" applyBorder="1" applyAlignment="1">
      <alignment horizontal="right" wrapText="1"/>
    </xf>
    <xf numFmtId="4" fontId="13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right" wrapText="1"/>
    </xf>
    <xf numFmtId="49" fontId="20" fillId="33" borderId="11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wrapText="1"/>
    </xf>
    <xf numFmtId="166" fontId="23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49" fontId="23" fillId="33" borderId="11" xfId="0" applyNumberFormat="1" applyFont="1" applyFill="1" applyBorder="1" applyAlignment="1">
      <alignment horizontal="center" wrapText="1"/>
    </xf>
    <xf numFmtId="166" fontId="23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2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66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wrapText="1"/>
    </xf>
    <xf numFmtId="167" fontId="6" fillId="33" borderId="28" xfId="0" applyNumberFormat="1" applyFont="1" applyFill="1" applyBorder="1" applyAlignment="1">
      <alignment horizontal="right" wrapText="1"/>
    </xf>
    <xf numFmtId="166" fontId="23" fillId="33" borderId="29" xfId="0" applyNumberFormat="1" applyFont="1" applyFill="1" applyBorder="1" applyAlignment="1">
      <alignment horizontal="right" wrapText="1"/>
    </xf>
    <xf numFmtId="49" fontId="6" fillId="33" borderId="21" xfId="0" applyNumberFormat="1" applyFont="1" applyFill="1" applyBorder="1" applyAlignment="1">
      <alignment horizontal="left" wrapText="1"/>
    </xf>
    <xf numFmtId="166" fontId="2" fillId="33" borderId="21" xfId="0" applyNumberFormat="1" applyFont="1" applyFill="1" applyBorder="1" applyAlignment="1">
      <alignment horizontal="right" wrapText="1"/>
    </xf>
    <xf numFmtId="166" fontId="2" fillId="33" borderId="11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 horizontal="left" vertical="top" wrapText="1"/>
    </xf>
    <xf numFmtId="49" fontId="6" fillId="33" borderId="23" xfId="0" applyNumberFormat="1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 wrapText="1"/>
    </xf>
    <xf numFmtId="166" fontId="2" fillId="33" borderId="23" xfId="0" applyNumberFormat="1" applyFont="1" applyFill="1" applyBorder="1" applyAlignment="1">
      <alignment horizontal="right" wrapText="1"/>
    </xf>
    <xf numFmtId="166" fontId="2" fillId="33" borderId="16" xfId="0" applyNumberFormat="1" applyFont="1" applyFill="1" applyBorder="1" applyAlignment="1">
      <alignment horizontal="right" wrapText="1"/>
    </xf>
    <xf numFmtId="166" fontId="23" fillId="33" borderId="16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49" fontId="13" fillId="33" borderId="11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/>
    </xf>
    <xf numFmtId="49" fontId="22" fillId="33" borderId="0" xfId="0" applyNumberFormat="1" applyFont="1" applyFill="1" applyAlignment="1">
      <alignment horizontal="right"/>
    </xf>
    <xf numFmtId="49" fontId="6" fillId="33" borderId="30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166" fontId="12" fillId="33" borderId="30" xfId="0" applyNumberFormat="1" applyFont="1" applyFill="1" applyBorder="1" applyAlignment="1">
      <alignment horizontal="right" wrapText="1"/>
    </xf>
    <xf numFmtId="49" fontId="22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 horizontal="center" vertical="top"/>
    </xf>
    <xf numFmtId="0" fontId="19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left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25" fillId="33" borderId="10" xfId="0" applyNumberFormat="1" applyFont="1" applyFill="1" applyBorder="1" applyAlignment="1">
      <alignment horizontal="center" vertical="top" wrapText="1"/>
    </xf>
    <xf numFmtId="49" fontId="25" fillId="33" borderId="31" xfId="0" applyNumberFormat="1" applyFont="1" applyFill="1" applyBorder="1" applyAlignment="1">
      <alignment horizontal="center" vertical="top" wrapText="1"/>
    </xf>
    <xf numFmtId="49" fontId="25" fillId="33" borderId="21" xfId="0" applyNumberFormat="1" applyFont="1" applyFill="1" applyBorder="1" applyAlignment="1">
      <alignment horizontal="center" vertical="top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49" fontId="12" fillId="33" borderId="29" xfId="0" applyNumberFormat="1" applyFont="1" applyFill="1" applyBorder="1" applyAlignment="1">
      <alignment horizontal="left" wrapText="1"/>
    </xf>
    <xf numFmtId="49" fontId="12" fillId="33" borderId="16" xfId="0" applyNumberFormat="1" applyFont="1" applyFill="1" applyBorder="1" applyAlignment="1">
      <alignment horizontal="left" wrapText="1"/>
    </xf>
    <xf numFmtId="49" fontId="15" fillId="33" borderId="32" xfId="0" applyNumberFormat="1" applyFont="1" applyFill="1" applyBorder="1" applyAlignment="1">
      <alignment wrapText="1"/>
    </xf>
    <xf numFmtId="49" fontId="15" fillId="33" borderId="33" xfId="0" applyNumberFormat="1" applyFont="1" applyFill="1" applyBorder="1" applyAlignment="1">
      <alignment wrapText="1"/>
    </xf>
    <xf numFmtId="49" fontId="21" fillId="33" borderId="32" xfId="0" applyNumberFormat="1" applyFont="1" applyFill="1" applyBorder="1" applyAlignment="1">
      <alignment horizontal="center" wrapText="1"/>
    </xf>
    <xf numFmtId="49" fontId="21" fillId="33" borderId="33" xfId="0" applyNumberFormat="1" applyFont="1" applyFill="1" applyBorder="1" applyAlignment="1">
      <alignment horizontal="center" wrapText="1"/>
    </xf>
    <xf numFmtId="49" fontId="6" fillId="33" borderId="29" xfId="0" applyNumberFormat="1" applyFont="1" applyFill="1" applyBorder="1" applyAlignment="1">
      <alignment horizontal="left" wrapText="1"/>
    </xf>
    <xf numFmtId="49" fontId="6" fillId="33" borderId="18" xfId="0" applyNumberFormat="1" applyFont="1" applyFill="1" applyBorder="1" applyAlignment="1">
      <alignment horizontal="left" wrapText="1"/>
    </xf>
    <xf numFmtId="49" fontId="1" fillId="33" borderId="34" xfId="0" applyNumberFormat="1" applyFont="1" applyFill="1" applyBorder="1" applyAlignment="1">
      <alignment horizontal="left" wrapText="1"/>
    </xf>
    <xf numFmtId="49" fontId="1" fillId="33" borderId="35" xfId="0" applyNumberFormat="1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49" fontId="13" fillId="33" borderId="36" xfId="0" applyNumberFormat="1" applyFont="1" applyFill="1" applyBorder="1" applyAlignment="1">
      <alignment horizontal="left" wrapText="1"/>
    </xf>
    <xf numFmtId="49" fontId="1" fillId="33" borderId="36" xfId="0" applyNumberFormat="1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9.875" style="79" customWidth="1"/>
    <col min="2" max="2" width="53.75390625" style="82" customWidth="1"/>
    <col min="3" max="3" width="9.125" style="86" customWidth="1"/>
    <col min="4" max="4" width="11.25390625" style="86" customWidth="1"/>
    <col min="5" max="5" width="8.00390625" style="86" customWidth="1"/>
    <col min="6" max="7" width="8.125" style="86" customWidth="1"/>
    <col min="8" max="8" width="10.625" style="86" customWidth="1"/>
    <col min="9" max="9" width="11.75390625" style="107" customWidth="1"/>
    <col min="10" max="16384" width="9.125" style="1" customWidth="1"/>
  </cols>
  <sheetData>
    <row r="1" spans="2:9" ht="15.75">
      <c r="B1" s="111"/>
      <c r="C1" s="116" t="s">
        <v>20</v>
      </c>
      <c r="D1" s="116"/>
      <c r="E1" s="116"/>
      <c r="F1" s="116"/>
      <c r="G1" s="116"/>
      <c r="H1" s="116"/>
      <c r="I1" s="116"/>
    </row>
    <row r="2" spans="2:9" ht="15.75">
      <c r="B2" s="111"/>
      <c r="C2" s="116" t="s">
        <v>90</v>
      </c>
      <c r="D2" s="116"/>
      <c r="E2" s="116"/>
      <c r="F2" s="116"/>
      <c r="G2" s="116"/>
      <c r="H2" s="116"/>
      <c r="I2" s="116"/>
    </row>
    <row r="3" spans="2:9" ht="15.75">
      <c r="B3" s="111"/>
      <c r="C3" s="116" t="s">
        <v>45</v>
      </c>
      <c r="D3" s="116"/>
      <c r="E3" s="116"/>
      <c r="F3" s="116"/>
      <c r="G3" s="116"/>
      <c r="H3" s="116"/>
      <c r="I3" s="116"/>
    </row>
    <row r="4" spans="2:9" ht="15.75">
      <c r="B4" s="111"/>
      <c r="C4" s="116" t="s">
        <v>46</v>
      </c>
      <c r="D4" s="116"/>
      <c r="E4" s="116"/>
      <c r="F4" s="116"/>
      <c r="G4" s="116"/>
      <c r="H4" s="116"/>
      <c r="I4" s="116"/>
    </row>
    <row r="5" spans="2:9" ht="15.75">
      <c r="B5" s="116" t="s">
        <v>47</v>
      </c>
      <c r="C5" s="116"/>
      <c r="D5" s="116"/>
      <c r="E5" s="116"/>
      <c r="F5" s="116"/>
      <c r="G5" s="116"/>
      <c r="H5" s="116"/>
      <c r="I5" s="116"/>
    </row>
    <row r="6" spans="2:9" ht="15.75">
      <c r="B6" s="111"/>
      <c r="C6" s="116" t="s">
        <v>24</v>
      </c>
      <c r="D6" s="116"/>
      <c r="E6" s="116"/>
      <c r="F6" s="116"/>
      <c r="G6" s="116"/>
      <c r="H6" s="116"/>
      <c r="I6" s="116"/>
    </row>
    <row r="7" spans="2:9" ht="15.75">
      <c r="B7" s="80"/>
      <c r="C7" s="81"/>
      <c r="D7" s="116" t="s">
        <v>91</v>
      </c>
      <c r="E7" s="116"/>
      <c r="F7" s="116"/>
      <c r="G7" s="116"/>
      <c r="H7" s="116"/>
      <c r="I7" s="116"/>
    </row>
    <row r="8" spans="3:9" ht="15.75">
      <c r="C8" s="116" t="s">
        <v>76</v>
      </c>
      <c r="D8" s="116"/>
      <c r="E8" s="116"/>
      <c r="F8" s="116"/>
      <c r="G8" s="116"/>
      <c r="H8" s="116"/>
      <c r="I8" s="116"/>
    </row>
    <row r="9" spans="3:9" ht="15.75">
      <c r="C9" s="111"/>
      <c r="D9" s="111"/>
      <c r="E9" s="116" t="s">
        <v>93</v>
      </c>
      <c r="F9" s="116"/>
      <c r="G9" s="116"/>
      <c r="H9" s="116"/>
      <c r="I9" s="116"/>
    </row>
    <row r="10" spans="3:9" ht="15.75">
      <c r="C10" s="111"/>
      <c r="D10" s="111"/>
      <c r="E10" s="116" t="s">
        <v>116</v>
      </c>
      <c r="F10" s="116"/>
      <c r="G10" s="116"/>
      <c r="H10" s="116"/>
      <c r="I10" s="116"/>
    </row>
    <row r="11" spans="3:9" ht="12.75">
      <c r="C11" s="83"/>
      <c r="D11" s="83"/>
      <c r="E11" s="83"/>
      <c r="F11" s="83"/>
      <c r="G11" s="83"/>
      <c r="H11" s="83"/>
      <c r="I11" s="83"/>
    </row>
    <row r="12" spans="3:9" ht="12.75">
      <c r="C12" s="117"/>
      <c r="D12" s="117"/>
      <c r="E12" s="117"/>
      <c r="F12" s="117"/>
      <c r="G12" s="117"/>
      <c r="H12" s="117"/>
      <c r="I12" s="117"/>
    </row>
    <row r="13" spans="1:9" ht="18.75">
      <c r="A13" s="118" t="s">
        <v>2</v>
      </c>
      <c r="B13" s="118"/>
      <c r="C13" s="118"/>
      <c r="D13" s="118"/>
      <c r="E13" s="118"/>
      <c r="F13" s="118"/>
      <c r="G13" s="118"/>
      <c r="H13" s="118"/>
      <c r="I13" s="118"/>
    </row>
    <row r="14" spans="1:9" ht="18.75">
      <c r="A14" s="119" t="s">
        <v>31</v>
      </c>
      <c r="B14" s="119"/>
      <c r="C14" s="119"/>
      <c r="D14" s="119"/>
      <c r="E14" s="119"/>
      <c r="F14" s="119"/>
      <c r="G14" s="119"/>
      <c r="H14" s="119"/>
      <c r="I14" s="119"/>
    </row>
    <row r="15" spans="1:9" ht="18.75">
      <c r="A15" s="119" t="s">
        <v>77</v>
      </c>
      <c r="B15" s="119"/>
      <c r="C15" s="119"/>
      <c r="D15" s="119"/>
      <c r="E15" s="119"/>
      <c r="F15" s="119"/>
      <c r="G15" s="119"/>
      <c r="H15" s="119"/>
      <c r="I15" s="119"/>
    </row>
    <row r="16" spans="1:9" ht="18.75">
      <c r="A16" s="119" t="s">
        <v>4</v>
      </c>
      <c r="B16" s="119"/>
      <c r="C16" s="119"/>
      <c r="D16" s="119"/>
      <c r="E16" s="119"/>
      <c r="F16" s="119"/>
      <c r="G16" s="119"/>
      <c r="H16" s="119"/>
      <c r="I16" s="119"/>
    </row>
    <row r="17" spans="1:9" ht="12.75">
      <c r="A17" s="84"/>
      <c r="B17" s="85"/>
      <c r="I17" s="101" t="s">
        <v>3</v>
      </c>
    </row>
    <row r="18" spans="1:9" ht="27" customHeight="1">
      <c r="A18" s="120" t="s">
        <v>9</v>
      </c>
      <c r="B18" s="120" t="s">
        <v>22</v>
      </c>
      <c r="C18" s="120" t="s">
        <v>5</v>
      </c>
      <c r="D18" s="121" t="s">
        <v>0</v>
      </c>
      <c r="E18" s="122" t="s">
        <v>1</v>
      </c>
      <c r="F18" s="120" t="s">
        <v>18</v>
      </c>
      <c r="G18" s="123" t="s">
        <v>78</v>
      </c>
      <c r="H18" s="124"/>
      <c r="I18" s="126" t="s">
        <v>44</v>
      </c>
    </row>
    <row r="19" spans="1:9" ht="12.75">
      <c r="A19" s="120"/>
      <c r="B19" s="120"/>
      <c r="C19" s="120"/>
      <c r="D19" s="121"/>
      <c r="E19" s="122"/>
      <c r="F19" s="120"/>
      <c r="G19" s="87" t="s">
        <v>8</v>
      </c>
      <c r="H19" s="109" t="s">
        <v>43</v>
      </c>
      <c r="I19" s="127"/>
    </row>
    <row r="20" spans="1:9" ht="15.75">
      <c r="A20" s="5" t="s">
        <v>25</v>
      </c>
      <c r="B20" s="128" t="s">
        <v>26</v>
      </c>
      <c r="C20" s="128"/>
      <c r="D20" s="128"/>
      <c r="E20" s="128"/>
      <c r="F20" s="128"/>
      <c r="G20" s="6"/>
      <c r="H20" s="108"/>
      <c r="I20" s="6"/>
    </row>
    <row r="21" spans="1:9" ht="13.5">
      <c r="A21" s="7" t="s">
        <v>15</v>
      </c>
      <c r="B21" s="129" t="s">
        <v>33</v>
      </c>
      <c r="C21" s="129"/>
      <c r="D21" s="129"/>
      <c r="E21" s="129"/>
      <c r="F21" s="109"/>
      <c r="G21" s="8"/>
      <c r="H21" s="9"/>
      <c r="I21" s="8"/>
    </row>
    <row r="22" spans="1:9" ht="13.5">
      <c r="A22" s="10" t="s">
        <v>55</v>
      </c>
      <c r="B22" s="130" t="s">
        <v>13</v>
      </c>
      <c r="C22" s="131"/>
      <c r="D22" s="131"/>
      <c r="E22" s="132"/>
      <c r="F22" s="109"/>
      <c r="G22" s="8"/>
      <c r="H22" s="9"/>
      <c r="I22" s="8"/>
    </row>
    <row r="23" spans="1:9" ht="15.75" customHeight="1">
      <c r="A23" s="133" t="s">
        <v>56</v>
      </c>
      <c r="B23" s="135" t="s">
        <v>71</v>
      </c>
      <c r="C23" s="12" t="s">
        <v>34</v>
      </c>
      <c r="D23" s="12" t="s">
        <v>75</v>
      </c>
      <c r="E23" s="12" t="s">
        <v>48</v>
      </c>
      <c r="F23" s="12" t="s">
        <v>23</v>
      </c>
      <c r="G23" s="13">
        <f>291.2-250+0.8</f>
        <v>41.999999999999986</v>
      </c>
      <c r="H23" s="13">
        <v>0</v>
      </c>
      <c r="I23" s="13">
        <f>G23+H23</f>
        <v>41.999999999999986</v>
      </c>
    </row>
    <row r="24" spans="1:9" ht="17.25" customHeight="1" thickBot="1">
      <c r="A24" s="134"/>
      <c r="B24" s="136"/>
      <c r="C24" s="95" t="s">
        <v>34</v>
      </c>
      <c r="D24" s="95" t="s">
        <v>92</v>
      </c>
      <c r="E24" s="95" t="s">
        <v>48</v>
      </c>
      <c r="F24" s="95" t="s">
        <v>23</v>
      </c>
      <c r="G24" s="96">
        <v>0</v>
      </c>
      <c r="H24" s="96">
        <f>5000-4217</f>
        <v>783</v>
      </c>
      <c r="I24" s="96">
        <f>G24+H24</f>
        <v>783</v>
      </c>
    </row>
    <row r="25" spans="1:9" ht="14.25" thickBot="1">
      <c r="A25" s="14"/>
      <c r="B25" s="15" t="s">
        <v>35</v>
      </c>
      <c r="C25" s="16" t="s">
        <v>36</v>
      </c>
      <c r="D25" s="17"/>
      <c r="E25" s="18"/>
      <c r="F25" s="14"/>
      <c r="G25" s="19">
        <f>G23</f>
        <v>41.999999999999986</v>
      </c>
      <c r="H25" s="19">
        <f>H24</f>
        <v>783</v>
      </c>
      <c r="I25" s="19">
        <f>G25+H25</f>
        <v>825</v>
      </c>
    </row>
    <row r="26" spans="1:9" ht="29.25" thickBot="1">
      <c r="A26" s="20"/>
      <c r="B26" s="21" t="s">
        <v>27</v>
      </c>
      <c r="C26" s="21"/>
      <c r="D26" s="21"/>
      <c r="E26" s="21"/>
      <c r="F26" s="21"/>
      <c r="G26" s="22">
        <f>G25</f>
        <v>41.999999999999986</v>
      </c>
      <c r="H26" s="22">
        <f>H25</f>
        <v>783</v>
      </c>
      <c r="I26" s="22">
        <f>I25</f>
        <v>825</v>
      </c>
    </row>
    <row r="27" spans="1:9" ht="16.5" thickBot="1">
      <c r="A27" s="23" t="s">
        <v>28</v>
      </c>
      <c r="B27" s="146" t="s">
        <v>29</v>
      </c>
      <c r="C27" s="146"/>
      <c r="D27" s="146"/>
      <c r="E27" s="146"/>
      <c r="F27" s="146"/>
      <c r="G27" s="24"/>
      <c r="H27" s="25"/>
      <c r="I27" s="24"/>
    </row>
    <row r="28" spans="1:9" ht="21" customHeight="1">
      <c r="A28" s="26" t="s">
        <v>16</v>
      </c>
      <c r="B28" s="147" t="s">
        <v>13</v>
      </c>
      <c r="C28" s="147"/>
      <c r="D28" s="147"/>
      <c r="E28" s="147"/>
      <c r="F28" s="147"/>
      <c r="G28" s="27"/>
      <c r="H28" s="27"/>
      <c r="I28" s="27"/>
    </row>
    <row r="29" spans="1:9" s="2" customFormat="1" ht="24" customHeight="1">
      <c r="A29" s="28" t="s">
        <v>57</v>
      </c>
      <c r="B29" s="148" t="s">
        <v>14</v>
      </c>
      <c r="C29" s="148"/>
      <c r="D29" s="148"/>
      <c r="E29" s="148"/>
      <c r="F29" s="148"/>
      <c r="G29" s="29"/>
      <c r="H29" s="30"/>
      <c r="I29" s="29"/>
    </row>
    <row r="30" spans="1:9" s="4" customFormat="1" ht="12.75" hidden="1">
      <c r="A30" s="31" t="s">
        <v>58</v>
      </c>
      <c r="B30" s="34"/>
      <c r="C30" s="35"/>
      <c r="D30" s="35" t="s">
        <v>19</v>
      </c>
      <c r="E30" s="35"/>
      <c r="F30" s="35"/>
      <c r="G30" s="33"/>
      <c r="H30" s="33"/>
      <c r="I30" s="33">
        <f>G30+H30</f>
        <v>0</v>
      </c>
    </row>
    <row r="31" spans="1:9" s="4" customFormat="1" ht="12.75" hidden="1">
      <c r="A31" s="31" t="s">
        <v>58</v>
      </c>
      <c r="B31" s="34"/>
      <c r="C31" s="35"/>
      <c r="D31" s="35" t="s">
        <v>19</v>
      </c>
      <c r="E31" s="35"/>
      <c r="F31" s="35"/>
      <c r="G31" s="33"/>
      <c r="H31" s="33"/>
      <c r="I31" s="33">
        <f>G31+H31</f>
        <v>0</v>
      </c>
    </row>
    <row r="32" spans="1:9" s="4" customFormat="1" ht="12.75" hidden="1">
      <c r="A32" s="31" t="s">
        <v>58</v>
      </c>
      <c r="B32" s="34"/>
      <c r="C32" s="35"/>
      <c r="D32" s="35" t="s">
        <v>19</v>
      </c>
      <c r="E32" s="35"/>
      <c r="F32" s="35"/>
      <c r="G32" s="33"/>
      <c r="H32" s="33"/>
      <c r="I32" s="33">
        <f>G32+H32</f>
        <v>0</v>
      </c>
    </row>
    <row r="33" spans="1:9" s="4" customFormat="1" ht="41.25" customHeight="1">
      <c r="A33" s="31" t="s">
        <v>58</v>
      </c>
      <c r="B33" s="34" t="s">
        <v>82</v>
      </c>
      <c r="C33" s="35" t="s">
        <v>10</v>
      </c>
      <c r="D33" s="35" t="s">
        <v>53</v>
      </c>
      <c r="E33" s="35" t="s">
        <v>32</v>
      </c>
      <c r="F33" s="35" t="s">
        <v>11</v>
      </c>
      <c r="G33" s="33">
        <f>350-350</f>
        <v>0</v>
      </c>
      <c r="H33" s="33">
        <v>0</v>
      </c>
      <c r="I33" s="33">
        <f>G33</f>
        <v>0</v>
      </c>
    </row>
    <row r="34" spans="1:9" s="4" customFormat="1" ht="36" customHeight="1">
      <c r="A34" s="31" t="s">
        <v>59</v>
      </c>
      <c r="B34" s="34" t="s">
        <v>83</v>
      </c>
      <c r="C34" s="35" t="s">
        <v>10</v>
      </c>
      <c r="D34" s="32" t="s">
        <v>53</v>
      </c>
      <c r="E34" s="35" t="s">
        <v>42</v>
      </c>
      <c r="F34" s="35" t="s">
        <v>11</v>
      </c>
      <c r="G34" s="33">
        <f>100-100+95</f>
        <v>95</v>
      </c>
      <c r="H34" s="33">
        <v>0</v>
      </c>
      <c r="I34" s="33">
        <f aca="true" t="shared" si="0" ref="I34:I40">G34</f>
        <v>95</v>
      </c>
    </row>
    <row r="35" spans="1:9" s="4" customFormat="1" ht="33.75" customHeight="1">
      <c r="A35" s="31" t="s">
        <v>60</v>
      </c>
      <c r="B35" s="34" t="s">
        <v>84</v>
      </c>
      <c r="C35" s="35" t="s">
        <v>10</v>
      </c>
      <c r="D35" s="32" t="s">
        <v>53</v>
      </c>
      <c r="E35" s="35" t="s">
        <v>32</v>
      </c>
      <c r="F35" s="35" t="s">
        <v>11</v>
      </c>
      <c r="G35" s="33">
        <f>30-30</f>
        <v>0</v>
      </c>
      <c r="H35" s="33">
        <v>0</v>
      </c>
      <c r="I35" s="33">
        <f t="shared" si="0"/>
        <v>0</v>
      </c>
    </row>
    <row r="36" spans="1:9" s="4" customFormat="1" ht="33.75" customHeight="1">
      <c r="A36" s="31" t="s">
        <v>61</v>
      </c>
      <c r="B36" s="34" t="s">
        <v>85</v>
      </c>
      <c r="C36" s="35" t="s">
        <v>10</v>
      </c>
      <c r="D36" s="32" t="s">
        <v>53</v>
      </c>
      <c r="E36" s="35" t="s">
        <v>32</v>
      </c>
      <c r="F36" s="35" t="s">
        <v>11</v>
      </c>
      <c r="G36" s="33">
        <f>30-30</f>
        <v>0</v>
      </c>
      <c r="H36" s="33">
        <v>0</v>
      </c>
      <c r="I36" s="33">
        <f t="shared" si="0"/>
        <v>0</v>
      </c>
    </row>
    <row r="37" spans="1:9" s="4" customFormat="1" ht="21" customHeight="1">
      <c r="A37" s="31" t="s">
        <v>62</v>
      </c>
      <c r="B37" s="34" t="s">
        <v>86</v>
      </c>
      <c r="C37" s="35" t="s">
        <v>10</v>
      </c>
      <c r="D37" s="32" t="s">
        <v>53</v>
      </c>
      <c r="E37" s="35" t="s">
        <v>42</v>
      </c>
      <c r="F37" s="35" t="s">
        <v>11</v>
      </c>
      <c r="G37" s="33">
        <f>95-95</f>
        <v>0</v>
      </c>
      <c r="H37" s="33">
        <v>0</v>
      </c>
      <c r="I37" s="33">
        <f t="shared" si="0"/>
        <v>0</v>
      </c>
    </row>
    <row r="38" spans="1:9" s="4" customFormat="1" ht="26.25" customHeight="1">
      <c r="A38" s="31" t="s">
        <v>63</v>
      </c>
      <c r="B38" s="34" t="s">
        <v>87</v>
      </c>
      <c r="C38" s="35" t="s">
        <v>10</v>
      </c>
      <c r="D38" s="32" t="s">
        <v>53</v>
      </c>
      <c r="E38" s="35" t="s">
        <v>42</v>
      </c>
      <c r="F38" s="35" t="s">
        <v>11</v>
      </c>
      <c r="G38" s="33">
        <f>45-45+45</f>
        <v>45</v>
      </c>
      <c r="H38" s="33">
        <v>0</v>
      </c>
      <c r="I38" s="33">
        <f t="shared" si="0"/>
        <v>45</v>
      </c>
    </row>
    <row r="39" spans="1:9" s="4" customFormat="1" ht="27.75" customHeight="1">
      <c r="A39" s="31" t="s">
        <v>64</v>
      </c>
      <c r="B39" s="34" t="s">
        <v>88</v>
      </c>
      <c r="C39" s="35" t="s">
        <v>10</v>
      </c>
      <c r="D39" s="32" t="s">
        <v>53</v>
      </c>
      <c r="E39" s="35" t="s">
        <v>42</v>
      </c>
      <c r="F39" s="35" t="s">
        <v>11</v>
      </c>
      <c r="G39" s="33">
        <f>70-70</f>
        <v>0</v>
      </c>
      <c r="H39" s="33">
        <v>0</v>
      </c>
      <c r="I39" s="33">
        <f t="shared" si="0"/>
        <v>0</v>
      </c>
    </row>
    <row r="40" spans="1:9" s="4" customFormat="1" ht="27.75" customHeight="1">
      <c r="A40" s="31" t="s">
        <v>65</v>
      </c>
      <c r="B40" s="34" t="s">
        <v>89</v>
      </c>
      <c r="C40" s="35" t="s">
        <v>10</v>
      </c>
      <c r="D40" s="36" t="s">
        <v>53</v>
      </c>
      <c r="E40" s="35" t="s">
        <v>42</v>
      </c>
      <c r="F40" s="35" t="s">
        <v>11</v>
      </c>
      <c r="G40" s="33">
        <f>70-70</f>
        <v>0</v>
      </c>
      <c r="H40" s="33">
        <v>0</v>
      </c>
      <c r="I40" s="33">
        <f t="shared" si="0"/>
        <v>0</v>
      </c>
    </row>
    <row r="41" spans="1:9" s="4" customFormat="1" ht="27.75" customHeight="1">
      <c r="A41" s="31" t="s">
        <v>97</v>
      </c>
      <c r="B41" s="34" t="s">
        <v>98</v>
      </c>
      <c r="C41" s="35" t="s">
        <v>10</v>
      </c>
      <c r="D41" s="36" t="s">
        <v>53</v>
      </c>
      <c r="E41" s="35" t="s">
        <v>42</v>
      </c>
      <c r="F41" s="35" t="s">
        <v>11</v>
      </c>
      <c r="G41" s="33">
        <v>60</v>
      </c>
      <c r="H41" s="33">
        <v>0</v>
      </c>
      <c r="I41" s="33">
        <f aca="true" t="shared" si="1" ref="I41:I47">G41</f>
        <v>60</v>
      </c>
    </row>
    <row r="42" spans="1:9" s="4" customFormat="1" ht="27.75" customHeight="1">
      <c r="A42" s="31" t="s">
        <v>99</v>
      </c>
      <c r="B42" s="34" t="s">
        <v>100</v>
      </c>
      <c r="C42" s="35" t="s">
        <v>10</v>
      </c>
      <c r="D42" s="36" t="s">
        <v>53</v>
      </c>
      <c r="E42" s="35" t="s">
        <v>42</v>
      </c>
      <c r="F42" s="35" t="s">
        <v>11</v>
      </c>
      <c r="G42" s="33">
        <v>93</v>
      </c>
      <c r="H42" s="33">
        <v>0</v>
      </c>
      <c r="I42" s="33">
        <f t="shared" si="1"/>
        <v>93</v>
      </c>
    </row>
    <row r="43" spans="1:9" s="4" customFormat="1" ht="27.75" customHeight="1">
      <c r="A43" s="31" t="s">
        <v>103</v>
      </c>
      <c r="B43" s="34" t="s">
        <v>105</v>
      </c>
      <c r="C43" s="35" t="s">
        <v>10</v>
      </c>
      <c r="D43" s="36" t="s">
        <v>53</v>
      </c>
      <c r="E43" s="35" t="s">
        <v>42</v>
      </c>
      <c r="F43" s="35" t="s">
        <v>23</v>
      </c>
      <c r="G43" s="33">
        <v>70</v>
      </c>
      <c r="H43" s="33">
        <v>0</v>
      </c>
      <c r="I43" s="33">
        <f t="shared" si="1"/>
        <v>70</v>
      </c>
    </row>
    <row r="44" spans="1:9" s="4" customFormat="1" ht="27.75" customHeight="1">
      <c r="A44" s="31" t="s">
        <v>108</v>
      </c>
      <c r="B44" s="34" t="s">
        <v>112</v>
      </c>
      <c r="C44" s="35" t="s">
        <v>10</v>
      </c>
      <c r="D44" s="36" t="s">
        <v>53</v>
      </c>
      <c r="E44" s="35" t="s">
        <v>42</v>
      </c>
      <c r="F44" s="35" t="s">
        <v>11</v>
      </c>
      <c r="G44" s="33">
        <v>79.2</v>
      </c>
      <c r="H44" s="33">
        <v>0</v>
      </c>
      <c r="I44" s="33">
        <f t="shared" si="1"/>
        <v>79.2</v>
      </c>
    </row>
    <row r="45" spans="1:9" s="4" customFormat="1" ht="27.75" customHeight="1">
      <c r="A45" s="31" t="s">
        <v>109</v>
      </c>
      <c r="B45" s="34" t="s">
        <v>113</v>
      </c>
      <c r="C45" s="35" t="s">
        <v>10</v>
      </c>
      <c r="D45" s="36" t="s">
        <v>53</v>
      </c>
      <c r="E45" s="35" t="s">
        <v>42</v>
      </c>
      <c r="F45" s="35" t="s">
        <v>11</v>
      </c>
      <c r="G45" s="33">
        <v>85</v>
      </c>
      <c r="H45" s="33">
        <v>0</v>
      </c>
      <c r="I45" s="33">
        <f t="shared" si="1"/>
        <v>85</v>
      </c>
    </row>
    <row r="46" spans="1:9" s="4" customFormat="1" ht="27.75" customHeight="1">
      <c r="A46" s="31" t="s">
        <v>110</v>
      </c>
      <c r="B46" s="34" t="s">
        <v>115</v>
      </c>
      <c r="C46" s="35" t="s">
        <v>10</v>
      </c>
      <c r="D46" s="36" t="s">
        <v>53</v>
      </c>
      <c r="E46" s="35" t="s">
        <v>42</v>
      </c>
      <c r="F46" s="35" t="s">
        <v>11</v>
      </c>
      <c r="G46" s="33">
        <v>95</v>
      </c>
      <c r="H46" s="33">
        <v>0</v>
      </c>
      <c r="I46" s="33">
        <f t="shared" si="1"/>
        <v>95</v>
      </c>
    </row>
    <row r="47" spans="1:9" s="4" customFormat="1" ht="27.75" customHeight="1" thickBot="1">
      <c r="A47" s="112" t="s">
        <v>111</v>
      </c>
      <c r="B47" s="34" t="s">
        <v>114</v>
      </c>
      <c r="C47" s="113" t="s">
        <v>10</v>
      </c>
      <c r="D47" s="114" t="s">
        <v>53</v>
      </c>
      <c r="E47" s="113" t="s">
        <v>42</v>
      </c>
      <c r="F47" s="113" t="s">
        <v>11</v>
      </c>
      <c r="G47" s="115">
        <v>45</v>
      </c>
      <c r="H47" s="115">
        <v>0</v>
      </c>
      <c r="I47" s="115">
        <f t="shared" si="1"/>
        <v>45</v>
      </c>
    </row>
    <row r="48" spans="1:9" s="4" customFormat="1" ht="21" customHeight="1" thickBot="1">
      <c r="A48" s="37"/>
      <c r="B48" s="149" t="s">
        <v>12</v>
      </c>
      <c r="C48" s="149"/>
      <c r="D48" s="149"/>
      <c r="E48" s="149"/>
      <c r="F48" s="149"/>
      <c r="G48" s="38">
        <f>SUM(G33:G47)</f>
        <v>667.2</v>
      </c>
      <c r="H48" s="38">
        <f>SUM(H30:H40)</f>
        <v>0</v>
      </c>
      <c r="I48" s="38">
        <f>G48+H48</f>
        <v>667.2</v>
      </c>
    </row>
    <row r="49" spans="1:9" s="4" customFormat="1" ht="21" customHeight="1">
      <c r="A49" s="39" t="s">
        <v>66</v>
      </c>
      <c r="B49" s="150" t="s">
        <v>50</v>
      </c>
      <c r="C49" s="151"/>
      <c r="D49" s="151"/>
      <c r="E49" s="151"/>
      <c r="F49" s="152"/>
      <c r="G49" s="40"/>
      <c r="H49" s="41"/>
      <c r="I49" s="42"/>
    </row>
    <row r="50" spans="1:9" s="4" customFormat="1" ht="21" customHeight="1">
      <c r="A50" s="28" t="s">
        <v>67</v>
      </c>
      <c r="B50" s="125" t="s">
        <v>51</v>
      </c>
      <c r="C50" s="125"/>
      <c r="D50" s="125"/>
      <c r="E50" s="125"/>
      <c r="F50" s="43"/>
      <c r="G50" s="44"/>
      <c r="H50" s="45"/>
      <c r="I50" s="46"/>
    </row>
    <row r="51" spans="1:9" s="4" customFormat="1" ht="30" customHeight="1">
      <c r="A51" s="31" t="s">
        <v>54</v>
      </c>
      <c r="B51" s="98" t="s">
        <v>79</v>
      </c>
      <c r="C51" s="35" t="s">
        <v>34</v>
      </c>
      <c r="D51" s="35" t="s">
        <v>80</v>
      </c>
      <c r="E51" s="35" t="s">
        <v>32</v>
      </c>
      <c r="F51" s="35" t="s">
        <v>11</v>
      </c>
      <c r="G51" s="99">
        <v>0</v>
      </c>
      <c r="H51" s="100">
        <v>0</v>
      </c>
      <c r="I51" s="74">
        <f>G51+H51</f>
        <v>0</v>
      </c>
    </row>
    <row r="52" spans="1:9" s="4" customFormat="1" ht="30" customHeight="1" thickBot="1">
      <c r="A52" s="110" t="s">
        <v>104</v>
      </c>
      <c r="B52" s="102" t="s">
        <v>107</v>
      </c>
      <c r="C52" s="103" t="s">
        <v>34</v>
      </c>
      <c r="D52" s="103" t="s">
        <v>106</v>
      </c>
      <c r="E52" s="103" t="s">
        <v>42</v>
      </c>
      <c r="F52" s="103" t="s">
        <v>11</v>
      </c>
      <c r="G52" s="104">
        <v>90</v>
      </c>
      <c r="H52" s="105">
        <v>0</v>
      </c>
      <c r="I52" s="106">
        <f>G52+H52</f>
        <v>90</v>
      </c>
    </row>
    <row r="53" spans="1:9" s="4" customFormat="1" ht="17.25" customHeight="1" thickBot="1">
      <c r="A53" s="47"/>
      <c r="B53" s="48" t="s">
        <v>52</v>
      </c>
      <c r="C53" s="49"/>
      <c r="D53" s="49"/>
      <c r="E53" s="49"/>
      <c r="F53" s="50"/>
      <c r="G53" s="51">
        <f>G51+G52</f>
        <v>90</v>
      </c>
      <c r="H53" s="52">
        <f>H51</f>
        <v>0</v>
      </c>
      <c r="I53" s="51">
        <f>SUM(G53:H53)</f>
        <v>90</v>
      </c>
    </row>
    <row r="54" spans="1:9" s="4" customFormat="1" ht="17.25" customHeight="1" thickBot="1">
      <c r="A54" s="47"/>
      <c r="B54" s="137" t="s">
        <v>21</v>
      </c>
      <c r="C54" s="137"/>
      <c r="D54" s="137"/>
      <c r="E54" s="137"/>
      <c r="F54" s="138"/>
      <c r="G54" s="53">
        <f>G48+G53</f>
        <v>757.2</v>
      </c>
      <c r="H54" s="53">
        <f>H48+H53</f>
        <v>0</v>
      </c>
      <c r="I54" s="53">
        <f>I48+I53</f>
        <v>757.2</v>
      </c>
    </row>
    <row r="55" spans="1:9" s="4" customFormat="1" ht="17.25" customHeight="1" thickBot="1">
      <c r="A55" s="54" t="s">
        <v>68</v>
      </c>
      <c r="B55" s="139" t="s">
        <v>37</v>
      </c>
      <c r="C55" s="139"/>
      <c r="D55" s="139"/>
      <c r="E55" s="139"/>
      <c r="F55" s="140"/>
      <c r="G55" s="55"/>
      <c r="H55" s="56"/>
      <c r="I55" s="57"/>
    </row>
    <row r="56" spans="1:9" s="4" customFormat="1" ht="17.25" customHeight="1">
      <c r="A56" s="58" t="s">
        <v>69</v>
      </c>
      <c r="B56" s="59" t="s">
        <v>38</v>
      </c>
      <c r="C56" s="60"/>
      <c r="D56" s="61"/>
      <c r="E56" s="60"/>
      <c r="F56" s="61"/>
      <c r="G56" s="62"/>
      <c r="H56" s="63"/>
      <c r="I56" s="62"/>
    </row>
    <row r="57" spans="1:9" s="4" customFormat="1" ht="17.25" customHeight="1">
      <c r="A57" s="64" t="s">
        <v>40</v>
      </c>
      <c r="B57" s="65" t="s">
        <v>41</v>
      </c>
      <c r="C57" s="66" t="s">
        <v>39</v>
      </c>
      <c r="D57" s="67"/>
      <c r="E57" s="66"/>
      <c r="F57" s="35"/>
      <c r="G57" s="46">
        <f>G58+G60+G61+G62+G64</f>
        <v>323.3</v>
      </c>
      <c r="H57" s="68">
        <f>H63+H59</f>
        <v>2461.8</v>
      </c>
      <c r="I57" s="46">
        <f aca="true" t="shared" si="2" ref="I57:I65">G57+H57</f>
        <v>2785.1000000000004</v>
      </c>
    </row>
    <row r="58" spans="1:9" s="4" customFormat="1" ht="19.5" customHeight="1">
      <c r="A58" s="69"/>
      <c r="B58" s="141" t="s">
        <v>49</v>
      </c>
      <c r="C58" s="11" t="s">
        <v>39</v>
      </c>
      <c r="D58" s="70" t="s">
        <v>72</v>
      </c>
      <c r="E58" s="11" t="s">
        <v>32</v>
      </c>
      <c r="F58" s="11" t="s">
        <v>11</v>
      </c>
      <c r="G58" s="71">
        <f>968.1-893.1+75.8</f>
        <v>150.8</v>
      </c>
      <c r="H58" s="71">
        <v>0</v>
      </c>
      <c r="I58" s="71">
        <f t="shared" si="2"/>
        <v>150.8</v>
      </c>
    </row>
    <row r="59" spans="1:9" s="4" customFormat="1" ht="21.75" customHeight="1">
      <c r="A59" s="69"/>
      <c r="B59" s="142"/>
      <c r="C59" s="35" t="s">
        <v>39</v>
      </c>
      <c r="D59" s="73" t="s">
        <v>96</v>
      </c>
      <c r="E59" s="35" t="s">
        <v>32</v>
      </c>
      <c r="F59" s="35" t="s">
        <v>11</v>
      </c>
      <c r="G59" s="97">
        <v>0</v>
      </c>
      <c r="H59" s="97">
        <f>1183+170.5</f>
        <v>1353.5</v>
      </c>
      <c r="I59" s="97">
        <f>H59</f>
        <v>1353.5</v>
      </c>
    </row>
    <row r="60" spans="1:9" s="4" customFormat="1" ht="25.5" customHeight="1">
      <c r="A60" s="69"/>
      <c r="B60" s="72" t="s">
        <v>74</v>
      </c>
      <c r="C60" s="35" t="s">
        <v>39</v>
      </c>
      <c r="D60" s="73" t="s">
        <v>72</v>
      </c>
      <c r="E60" s="35" t="s">
        <v>42</v>
      </c>
      <c r="F60" s="35" t="s">
        <v>23</v>
      </c>
      <c r="G60" s="74">
        <f>24+3.3</f>
        <v>27.3</v>
      </c>
      <c r="H60" s="74">
        <v>0</v>
      </c>
      <c r="I60" s="74">
        <f t="shared" si="2"/>
        <v>27.3</v>
      </c>
    </row>
    <row r="61" spans="1:9" s="4" customFormat="1" ht="25.5" customHeight="1">
      <c r="A61" s="69"/>
      <c r="B61" s="72" t="s">
        <v>73</v>
      </c>
      <c r="C61" s="35" t="s">
        <v>39</v>
      </c>
      <c r="D61" s="73" t="s">
        <v>72</v>
      </c>
      <c r="E61" s="35" t="s">
        <v>42</v>
      </c>
      <c r="F61" s="35" t="s">
        <v>23</v>
      </c>
      <c r="G61" s="74">
        <f>50-12</f>
        <v>38</v>
      </c>
      <c r="H61" s="74">
        <v>0</v>
      </c>
      <c r="I61" s="74">
        <f t="shared" si="2"/>
        <v>38</v>
      </c>
    </row>
    <row r="62" spans="1:9" s="4" customFormat="1" ht="25.5" customHeight="1">
      <c r="A62" s="69"/>
      <c r="B62" s="72" t="s">
        <v>81</v>
      </c>
      <c r="C62" s="35" t="s">
        <v>39</v>
      </c>
      <c r="D62" s="73" t="s">
        <v>72</v>
      </c>
      <c r="E62" s="35" t="s">
        <v>42</v>
      </c>
      <c r="F62" s="35" t="s">
        <v>23</v>
      </c>
      <c r="G62" s="74">
        <f>70-22.8</f>
        <v>47.2</v>
      </c>
      <c r="H62" s="74">
        <v>0</v>
      </c>
      <c r="I62" s="74">
        <f t="shared" si="2"/>
        <v>47.2</v>
      </c>
    </row>
    <row r="63" spans="1:9" s="4" customFormat="1" ht="25.5" customHeight="1">
      <c r="A63" s="69"/>
      <c r="B63" s="72" t="s">
        <v>95</v>
      </c>
      <c r="C63" s="35" t="s">
        <v>39</v>
      </c>
      <c r="D63" s="73" t="s">
        <v>94</v>
      </c>
      <c r="E63" s="35" t="s">
        <v>32</v>
      </c>
      <c r="F63" s="35" t="s">
        <v>11</v>
      </c>
      <c r="G63" s="74">
        <v>0</v>
      </c>
      <c r="H63" s="74">
        <f>1499.3-391</f>
        <v>1108.3</v>
      </c>
      <c r="I63" s="74">
        <f t="shared" si="2"/>
        <v>1108.3</v>
      </c>
    </row>
    <row r="64" spans="1:9" s="4" customFormat="1" ht="57" customHeight="1">
      <c r="A64" s="69"/>
      <c r="B64" s="72" t="s">
        <v>102</v>
      </c>
      <c r="C64" s="35" t="s">
        <v>39</v>
      </c>
      <c r="D64" s="73" t="s">
        <v>101</v>
      </c>
      <c r="E64" s="35" t="s">
        <v>42</v>
      </c>
      <c r="F64" s="35" t="s">
        <v>23</v>
      </c>
      <c r="G64" s="74">
        <v>60</v>
      </c>
      <c r="H64" s="74">
        <v>0</v>
      </c>
      <c r="I64" s="74">
        <f>G64</f>
        <v>60</v>
      </c>
    </row>
    <row r="65" spans="1:9" s="4" customFormat="1" ht="17.25" customHeight="1" thickBot="1">
      <c r="A65" s="75"/>
      <c r="B65" s="143" t="s">
        <v>17</v>
      </c>
      <c r="C65" s="143"/>
      <c r="D65" s="143"/>
      <c r="E65" s="143"/>
      <c r="F65" s="144"/>
      <c r="G65" s="38">
        <f>G57</f>
        <v>323.3</v>
      </c>
      <c r="H65" s="38">
        <f>H57</f>
        <v>2461.8</v>
      </c>
      <c r="I65" s="38">
        <f t="shared" si="2"/>
        <v>2785.1000000000004</v>
      </c>
    </row>
    <row r="66" spans="1:9" s="4" customFormat="1" ht="20.25" customHeight="1" thickBot="1">
      <c r="A66" s="76"/>
      <c r="B66" s="77" t="s">
        <v>30</v>
      </c>
      <c r="C66" s="78"/>
      <c r="D66" s="77"/>
      <c r="E66" s="78"/>
      <c r="F66" s="77"/>
      <c r="G66" s="57">
        <f>G54+G65</f>
        <v>1080.5</v>
      </c>
      <c r="H66" s="57">
        <f>H54+H65</f>
        <v>2461.8</v>
      </c>
      <c r="I66" s="57">
        <f>I54+I65</f>
        <v>3542.3</v>
      </c>
    </row>
    <row r="67" spans="1:9" s="3" customFormat="1" ht="33" customHeight="1">
      <c r="A67" s="88"/>
      <c r="B67" s="145" t="s">
        <v>70</v>
      </c>
      <c r="C67" s="145"/>
      <c r="D67" s="145"/>
      <c r="E67" s="145"/>
      <c r="F67" s="145"/>
      <c r="G67" s="89">
        <f>G26+G66</f>
        <v>1122.5</v>
      </c>
      <c r="H67" s="89">
        <f>H26+H66</f>
        <v>3244.8</v>
      </c>
      <c r="I67" s="89">
        <f>I26+I66</f>
        <v>4367.3</v>
      </c>
    </row>
    <row r="68" spans="1:8" ht="15.75" hidden="1">
      <c r="A68" s="90"/>
      <c r="B68" s="91" t="s">
        <v>6</v>
      </c>
      <c r="C68" s="92"/>
      <c r="D68" s="92"/>
      <c r="E68" s="92"/>
      <c r="F68" s="92"/>
      <c r="G68" s="92"/>
      <c r="H68" s="92"/>
    </row>
    <row r="69" spans="1:8" ht="15.75" hidden="1">
      <c r="A69" s="93"/>
      <c r="B69" s="93" t="s">
        <v>7</v>
      </c>
      <c r="C69" s="94"/>
      <c r="D69" s="94"/>
      <c r="E69" s="94"/>
      <c r="F69" s="94"/>
      <c r="G69" s="94"/>
      <c r="H69" s="94"/>
    </row>
    <row r="70" spans="1:8" ht="15.75" hidden="1">
      <c r="A70" s="93"/>
      <c r="B70" s="93"/>
      <c r="C70" s="94"/>
      <c r="D70" s="94"/>
      <c r="E70" s="94"/>
      <c r="F70" s="94"/>
      <c r="G70" s="94"/>
      <c r="H70" s="94"/>
    </row>
  </sheetData>
  <sheetProtection/>
  <mergeCells count="39">
    <mergeCell ref="B54:F54"/>
    <mergeCell ref="B55:F55"/>
    <mergeCell ref="B58:B59"/>
    <mergeCell ref="B65:F65"/>
    <mergeCell ref="B67:F67"/>
    <mergeCell ref="B27:F27"/>
    <mergeCell ref="B28:F28"/>
    <mergeCell ref="B29:F29"/>
    <mergeCell ref="B48:F48"/>
    <mergeCell ref="B49:F49"/>
    <mergeCell ref="B50:E50"/>
    <mergeCell ref="I18:I19"/>
    <mergeCell ref="B20:F20"/>
    <mergeCell ref="B21:E21"/>
    <mergeCell ref="B22:E22"/>
    <mergeCell ref="A23:A24"/>
    <mergeCell ref="B23:B24"/>
    <mergeCell ref="A14:I14"/>
    <mergeCell ref="A15:I15"/>
    <mergeCell ref="A16:I16"/>
    <mergeCell ref="A18:A19"/>
    <mergeCell ref="B18:B19"/>
    <mergeCell ref="C18:C19"/>
    <mergeCell ref="D18:D19"/>
    <mergeCell ref="E18:E19"/>
    <mergeCell ref="F18:F19"/>
    <mergeCell ref="G18:H18"/>
    <mergeCell ref="D7:I7"/>
    <mergeCell ref="C8:I8"/>
    <mergeCell ref="E9:I9"/>
    <mergeCell ref="E10:I10"/>
    <mergeCell ref="C12:I12"/>
    <mergeCell ref="A13:I13"/>
    <mergeCell ref="C1:I1"/>
    <mergeCell ref="C2:I2"/>
    <mergeCell ref="C3:I3"/>
    <mergeCell ref="C4:I4"/>
    <mergeCell ref="B5:I5"/>
    <mergeCell ref="C6:I6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2015-12-23T12:17:39Z</cp:lastPrinted>
  <dcterms:created xsi:type="dcterms:W3CDTF">2004-11-09T12:45:36Z</dcterms:created>
  <dcterms:modified xsi:type="dcterms:W3CDTF">2015-12-24T15:00:35Z</dcterms:modified>
  <cp:category/>
  <cp:version/>
  <cp:contentType/>
  <cp:contentStatus/>
</cp:coreProperties>
</file>