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930" windowWidth="11340" windowHeight="5640" activeTab="0"/>
  </bookViews>
  <sheets>
    <sheet name="XII" sheetId="1" r:id="rId1"/>
  </sheets>
  <definedNames>
    <definedName name="_xlnm.Print_Titles" localSheetId="0">'XII'!$18:$19</definedName>
  </definedNames>
  <calcPr fullCalcOnLoad="1" refMode="R1C1"/>
</workbook>
</file>

<file path=xl/sharedStrings.xml><?xml version="1.0" encoding="utf-8"?>
<sst xmlns="http://schemas.openxmlformats.org/spreadsheetml/2006/main" count="220" uniqueCount="112">
  <si>
    <t>Код целевой статьи</t>
  </si>
  <si>
    <t>Код вида расходов</t>
  </si>
  <si>
    <t>АДРЕСНАЯ ПРОГРАММА</t>
  </si>
  <si>
    <t>(тыс. руб.)</t>
  </si>
  <si>
    <t xml:space="preserve">финансируемая из средств местного бюджета </t>
  </si>
  <si>
    <t>Раздел, подраздел</t>
  </si>
  <si>
    <t>Разработал</t>
  </si>
  <si>
    <t>Зам. главы администрации по ЖКХ                             Кольцов А.В.</t>
  </si>
  <si>
    <t>местн.</t>
  </si>
  <si>
    <t>№ п.п.</t>
  </si>
  <si>
    <t>0501</t>
  </si>
  <si>
    <t>225</t>
  </si>
  <si>
    <t>ИТОГО ПО ЖИЛИЩНОМУ ФОНДУ</t>
  </si>
  <si>
    <t>ЖИЛИЩНО-КОММУНАЛЬНОЕ ХОЗЯЙСТВО</t>
  </si>
  <si>
    <t>ЖИЛИЩНОЕ ХОЗЯЙСТВО, из них:</t>
  </si>
  <si>
    <t>1.1</t>
  </si>
  <si>
    <t>2.1</t>
  </si>
  <si>
    <t>ИТОГО ПО УЧРЕЖДЕНИЯМ КУЛЬТУРЫ</t>
  </si>
  <si>
    <t>КОСГУ</t>
  </si>
  <si>
    <t>350 02 00</t>
  </si>
  <si>
    <t>УТВЕРЖДЕНА</t>
  </si>
  <si>
    <t>ИТОГО ПО ЖИЛИЩНО-КОММУНАЛЬНОМУ ХОЗЯЙСТВУ</t>
  </si>
  <si>
    <t>Наименование и местонахождение объектов</t>
  </si>
  <si>
    <t>226</t>
  </si>
  <si>
    <t xml:space="preserve"> Ленинградской области</t>
  </si>
  <si>
    <t>1.</t>
  </si>
  <si>
    <t>КАПИТАЛЬНОЕ СТРОИТЕЛЬСТВО</t>
  </si>
  <si>
    <t xml:space="preserve">ИТОГО  ПО КАПИТАЛЬНОМУ СТРОИТЕЛЬСТВУ </t>
  </si>
  <si>
    <t>2.</t>
  </si>
  <si>
    <t>КАПИТАЛЬНЫЙ РЕМОНТ</t>
  </si>
  <si>
    <t>ИТОГО ПО КАПИТАЛЬНОМУ РЕМОНТУ</t>
  </si>
  <si>
    <t xml:space="preserve">капитального строительства и  капитального ремонта объектов </t>
  </si>
  <si>
    <t>243</t>
  </si>
  <si>
    <t>РЕКОНСТРУКЦИЯ И СТРОИТЕЛЬСТВО</t>
  </si>
  <si>
    <t>0502</t>
  </si>
  <si>
    <t>ИТОГО по жилищно-коммунальному хозяйству</t>
  </si>
  <si>
    <t>0500</t>
  </si>
  <si>
    <t>КУЛЬТУРА</t>
  </si>
  <si>
    <t>УЧРЕЖДЕНИЯ КУЛЬТУРЫ, в том числе:</t>
  </si>
  <si>
    <t>0801</t>
  </si>
  <si>
    <t>2.3.1-1</t>
  </si>
  <si>
    <t>МУК "Центральный СДК д.Выстав"</t>
  </si>
  <si>
    <t>244</t>
  </si>
  <si>
    <t>обл.</t>
  </si>
  <si>
    <t>всего</t>
  </si>
  <si>
    <t>муниципального образования</t>
  </si>
  <si>
    <t>Суховское сельское поселение</t>
  </si>
  <si>
    <t>Кировского муниципального района</t>
  </si>
  <si>
    <t>414</t>
  </si>
  <si>
    <t>Капитальный ремонт здания МУК "Центральный СДК д.Выстав"</t>
  </si>
  <si>
    <t>1.1-1</t>
  </si>
  <si>
    <t>1.1-1.1</t>
  </si>
  <si>
    <t>2.1.1</t>
  </si>
  <si>
    <t>2.1.1-1</t>
  </si>
  <si>
    <t>2.1.1-3</t>
  </si>
  <si>
    <t>2.1.1-4</t>
  </si>
  <si>
    <t>2.1.1-5</t>
  </si>
  <si>
    <t>2.1.1-6</t>
  </si>
  <si>
    <t>2.3</t>
  </si>
  <si>
    <t>2.3.1</t>
  </si>
  <si>
    <t>ВСЕГО ПО АДРЕСНОЙ ПРОГРАММЕ  КАПИТАЛЬНОГО СТРОИТЕЛЬСТВА И  КАПИТАЛЬНОГО РЕМОНТА</t>
  </si>
  <si>
    <t xml:space="preserve">Строительство системы водоснабжения, в том числе проектные  работы, дер. Сухое </t>
  </si>
  <si>
    <t>Осуществление строительного контроля по объекту "Капитальный ремонт СДК д.Выстав"</t>
  </si>
  <si>
    <t>Расходы на составление сметы по капитальному ремонту здания СДК д.Выстав</t>
  </si>
  <si>
    <t>(Приложение 11)</t>
  </si>
  <si>
    <t>Экспертиза смет по капитальному ремонту здания СДК д.Выстав</t>
  </si>
  <si>
    <t>Установка противопожарных люков на выходы на чердак в жилом доме по адресу: д.Сухое д.5</t>
  </si>
  <si>
    <t>Установка противопожарных люков на выходы на чердак в жилом доме по адресу: д.Выстав д.26</t>
  </si>
  <si>
    <t>решением Совета депутатов</t>
  </si>
  <si>
    <t xml:space="preserve"> МО Суховское сельское  поселение на 2016 год, </t>
  </si>
  <si>
    <t>План на 2016г.</t>
  </si>
  <si>
    <t>Капитальный ремонт несущих конструкций (восстановление фундамента, отмостки, укрепление и утепление стен) жилого дома по адресу д.Низово д.25</t>
  </si>
  <si>
    <t>Капитальный ремонт мягкой кровли в жилом доме по адресу: д.Сандела д.8</t>
  </si>
  <si>
    <t>Капитальный ремонт полов на кухне площадью 11,9 вк.м., в комнате-11,2 кв.м., замена межконтатной стены в муниципальной квартире по адресу: д.Низово д.45 кв1</t>
  </si>
  <si>
    <t>98 9 09 15010</t>
  </si>
  <si>
    <t>45 0 01 82130</t>
  </si>
  <si>
    <t>19 1 01 11580</t>
  </si>
  <si>
    <t>(в редакции решения совета депутатов</t>
  </si>
  <si>
    <t>ПРОЧИЕ ОБЪЕКТЫ</t>
  </si>
  <si>
    <t>0113</t>
  </si>
  <si>
    <t>ИТОГО ПО ПРОЧИМ ОБЪЕКТАМ</t>
  </si>
  <si>
    <t>2.4</t>
  </si>
  <si>
    <t>2.4-1</t>
  </si>
  <si>
    <t>98 9 09 72030</t>
  </si>
  <si>
    <t>Ремонт фасада и отмостки здания администрации по адресу: д.Сухое, д.32</t>
  </si>
  <si>
    <t>2.4-2</t>
  </si>
  <si>
    <t>Составление сметы на выполнение работ по объекту: «Ремонт фасада и отмостки здания администрации по адресу: д.Сухое, д.32»</t>
  </si>
  <si>
    <t>2.4-3</t>
  </si>
  <si>
    <t>98 9 09 10090</t>
  </si>
  <si>
    <t>Составление сметного расчета на строительство офисного помещения-пристройка к зданию администрации</t>
  </si>
  <si>
    <t>Расходы на составление сметы по капитальному ремонту здания ДК д.Лаврово</t>
  </si>
  <si>
    <t>от "24" декабря 2015г. №49</t>
  </si>
  <si>
    <t>2.4-4</t>
  </si>
  <si>
    <t>Ремонт пристройки здания администрации по адресу: д.Сухое, д.32</t>
  </si>
  <si>
    <t>Капитальный ремонт системы отопления   здания МУК "Центральный СДК д.Выстав" по адресу: д.Выстав д.46 Кировского района ЛО</t>
  </si>
  <si>
    <t>98 9 09 72020</t>
  </si>
  <si>
    <t>Ремонт холла, коридора, крыльца в МУК "Центральный СДК д.Выстав" по адресу: д.Лаврово, ул.Староладожский канал,  д.68 Кировского района ЛО</t>
  </si>
  <si>
    <t>Ремонт холла, коридора, крыльца в МУК «Центальный СДК д. Выстав» в СДК дер. Лаврово</t>
  </si>
  <si>
    <t xml:space="preserve">Ремонт крыльца запасного выхода и крыльца к подсобному помещению, внутренний ремонт подсобного помещения  МУК «Центальный СДК д. Выстав»  по адресу: д. Выстав, д.46 </t>
  </si>
  <si>
    <t xml:space="preserve">Капитальный ремонт водопровода к МУК «Центальный СДК д. Выстав» по адресу: д. Выстав, д.46 </t>
  </si>
  <si>
    <t>2.1.1-7</t>
  </si>
  <si>
    <t>Утепление фасада жилого дома в д.Низово д.14</t>
  </si>
  <si>
    <t>2.4-5</t>
  </si>
  <si>
    <t>Составление сметного расчета на "Выполнение работ по ремонту фасада, кровли, отмостки и пристройки здания администрации по адресу: д.Сухое д.32"</t>
  </si>
  <si>
    <t>2.4-6</t>
  </si>
  <si>
    <t>Проведение строительного контроля за выполнением работ по  "Ремонту фасада, кровли, отмостки и пристройки здания администрации по адресу: д.Сухое д.32"</t>
  </si>
  <si>
    <t>Расходы на составление. экспертизу смет и услуги по проведению строительного контроля по капитальному ремонту (ремонту) зданий СДК д.Выстав д.46, ДК д.Лаврово ул.Староладожский к-л д.68</t>
  </si>
  <si>
    <t>2.1.1-8</t>
  </si>
  <si>
    <t>Установка противопожарных люков на выходы на чердак в ж/д по адресу: д.Сухое д.3</t>
  </si>
  <si>
    <t>Корректировка сметной документации по объекту"Ремонт фасада СДК д.Выстав", составление сметного расчета "Ремонт основного крыльца СДК л.Лаврово МУК "Центральный СДК д.Выстав"</t>
  </si>
  <si>
    <t>Ремонт основного крыльца СДК д.Лаврово</t>
  </si>
  <si>
    <t>от "20" декабря 2016г №26)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</si>
</sst>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#,##0_р_."/>
    <numFmt numFmtId="174" formatCode="#,##0.0"/>
    <numFmt numFmtId="175" formatCode="0.0"/>
    <numFmt numFmtId="176" formatCode="#,##0.000"/>
  </numFmts>
  <fonts count="60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53"/>
      <name val="Times New Roman"/>
      <family val="1"/>
    </font>
    <font>
      <i/>
      <sz val="10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color indexed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/>
    </xf>
    <xf numFmtId="49" fontId="13" fillId="33" borderId="11" xfId="0" applyNumberFormat="1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5" fontId="16" fillId="33" borderId="11" xfId="0" applyNumberFormat="1" applyFont="1" applyFill="1" applyBorder="1" applyAlignment="1">
      <alignment horizontal="right" vertical="center" wrapText="1"/>
    </xf>
    <xf numFmtId="4" fontId="16" fillId="33" borderId="11" xfId="0" applyNumberFormat="1" applyFont="1" applyFill="1" applyBorder="1" applyAlignment="1">
      <alignment horizontal="right" vertical="center" wrapText="1"/>
    </xf>
    <xf numFmtId="49" fontId="3" fillId="33" borderId="10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 wrapText="1"/>
    </xf>
    <xf numFmtId="49" fontId="2" fillId="33" borderId="13" xfId="0" applyNumberFormat="1" applyFont="1" applyFill="1" applyBorder="1" applyAlignment="1">
      <alignment horizontal="center" wrapText="1"/>
    </xf>
    <xf numFmtId="175" fontId="6" fillId="33" borderId="13" xfId="0" applyNumberFormat="1" applyFont="1" applyFill="1" applyBorder="1" applyAlignment="1">
      <alignment horizontal="right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left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49" fontId="11" fillId="33" borderId="14" xfId="0" applyNumberFormat="1" applyFont="1" applyFill="1" applyBorder="1" applyAlignment="1">
      <alignment horizontal="center" vertical="center" wrapText="1"/>
    </xf>
    <xf numFmtId="175" fontId="16" fillId="33" borderId="14" xfId="0" applyNumberFormat="1" applyFont="1" applyFill="1" applyBorder="1" applyAlignment="1">
      <alignment horizontal="right" vertical="center" wrapText="1"/>
    </xf>
    <xf numFmtId="49" fontId="20" fillId="33" borderId="15" xfId="0" applyNumberFormat="1" applyFont="1" applyFill="1" applyBorder="1" applyAlignment="1">
      <alignment horizontal="center"/>
    </xf>
    <xf numFmtId="49" fontId="24" fillId="33" borderId="16" xfId="0" applyNumberFormat="1" applyFont="1" applyFill="1" applyBorder="1" applyAlignment="1">
      <alignment horizontal="left" wrapText="1"/>
    </xf>
    <xf numFmtId="175" fontId="24" fillId="33" borderId="16" xfId="0" applyNumberFormat="1" applyFont="1" applyFill="1" applyBorder="1" applyAlignment="1">
      <alignment horizontal="right" wrapText="1"/>
    </xf>
    <xf numFmtId="49" fontId="3" fillId="33" borderId="17" xfId="0" applyNumberFormat="1" applyFont="1" applyFill="1" applyBorder="1" applyAlignment="1">
      <alignment horizontal="center" vertical="center" wrapText="1"/>
    </xf>
    <xf numFmtId="175" fontId="24" fillId="33" borderId="14" xfId="0" applyNumberFormat="1" applyFont="1" applyFill="1" applyBorder="1" applyAlignment="1">
      <alignment horizontal="right" wrapText="1"/>
    </xf>
    <xf numFmtId="4" fontId="24" fillId="33" borderId="14" xfId="0" applyNumberFormat="1" applyFont="1" applyFill="1" applyBorder="1" applyAlignment="1">
      <alignment horizontal="right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/>
    </xf>
    <xf numFmtId="174" fontId="1" fillId="33" borderId="11" xfId="0" applyNumberFormat="1" applyFont="1" applyFill="1" applyBorder="1" applyAlignment="1">
      <alignment horizontal="right" wrapText="1"/>
    </xf>
    <xf numFmtId="4" fontId="1" fillId="33" borderId="11" xfId="0" applyNumberFormat="1" applyFont="1" applyFill="1" applyBorder="1" applyAlignment="1">
      <alignment horizontal="right" wrapText="1"/>
    </xf>
    <xf numFmtId="49" fontId="6" fillId="33" borderId="11" xfId="0" applyNumberFormat="1" applyFont="1" applyFill="1" applyBorder="1" applyAlignment="1">
      <alignment horizontal="center"/>
    </xf>
    <xf numFmtId="174" fontId="12" fillId="33" borderId="11" xfId="0" applyNumberFormat="1" applyFont="1" applyFill="1" applyBorder="1" applyAlignment="1">
      <alignment horizontal="right" wrapText="1"/>
    </xf>
    <xf numFmtId="49" fontId="12" fillId="33" borderId="11" xfId="0" applyNumberFormat="1" applyFont="1" applyFill="1" applyBorder="1" applyAlignment="1">
      <alignment horizontal="left" wrapText="1"/>
    </xf>
    <xf numFmtId="49" fontId="2" fillId="33" borderId="11" xfId="0" applyNumberFormat="1" applyFont="1" applyFill="1" applyBorder="1" applyAlignment="1">
      <alignment horizontal="center" wrapText="1"/>
    </xf>
    <xf numFmtId="49" fontId="3" fillId="33" borderId="16" xfId="0" applyNumberFormat="1" applyFont="1" applyFill="1" applyBorder="1" applyAlignment="1">
      <alignment horizontal="center"/>
    </xf>
    <xf numFmtId="174" fontId="13" fillId="33" borderId="16" xfId="0" applyNumberFormat="1" applyFont="1" applyFill="1" applyBorder="1" applyAlignment="1">
      <alignment horizontal="right" wrapText="1"/>
    </xf>
    <xf numFmtId="49" fontId="14" fillId="33" borderId="16" xfId="0" applyNumberFormat="1" applyFont="1" applyFill="1" applyBorder="1" applyAlignment="1">
      <alignment horizontal="center"/>
    </xf>
    <xf numFmtId="174" fontId="14" fillId="33" borderId="14" xfId="0" applyNumberFormat="1" applyFont="1" applyFill="1" applyBorder="1" applyAlignment="1">
      <alignment horizontal="right" wrapText="1"/>
    </xf>
    <xf numFmtId="49" fontId="3" fillId="33" borderId="14" xfId="0" applyNumberFormat="1" applyFont="1" applyFill="1" applyBorder="1" applyAlignment="1">
      <alignment horizontal="center"/>
    </xf>
    <xf numFmtId="174" fontId="13" fillId="33" borderId="19" xfId="0" applyNumberFormat="1" applyFont="1" applyFill="1" applyBorder="1" applyAlignment="1">
      <alignment horizontal="right" wrapText="1"/>
    </xf>
    <xf numFmtId="4" fontId="13" fillId="33" borderId="19" xfId="0" applyNumberFormat="1" applyFont="1" applyFill="1" applyBorder="1" applyAlignment="1">
      <alignment horizontal="right" wrapText="1"/>
    </xf>
    <xf numFmtId="174" fontId="13" fillId="33" borderId="14" xfId="0" applyNumberFormat="1" applyFont="1" applyFill="1" applyBorder="1" applyAlignment="1">
      <alignment horizontal="right" wrapText="1"/>
    </xf>
    <xf numFmtId="49" fontId="24" fillId="33" borderId="20" xfId="0" applyNumberFormat="1" applyFont="1" applyFill="1" applyBorder="1" applyAlignment="1">
      <alignment horizontal="left" wrapText="1"/>
    </xf>
    <xf numFmtId="49" fontId="1" fillId="33" borderId="21" xfId="0" applyNumberFormat="1" applyFont="1" applyFill="1" applyBorder="1" applyAlignment="1">
      <alignment horizontal="left" wrapText="1"/>
    </xf>
    <xf numFmtId="49" fontId="1" fillId="33" borderId="18" xfId="0" applyNumberFormat="1" applyFont="1" applyFill="1" applyBorder="1" applyAlignment="1">
      <alignment horizontal="left" wrapText="1"/>
    </xf>
    <xf numFmtId="174" fontId="13" fillId="33" borderId="18" xfId="0" applyNumberFormat="1" applyFont="1" applyFill="1" applyBorder="1" applyAlignment="1">
      <alignment horizontal="right" wrapText="1"/>
    </xf>
    <xf numFmtId="4" fontId="13" fillId="33" borderId="18" xfId="0" applyNumberFormat="1" applyFont="1" applyFill="1" applyBorder="1" applyAlignment="1">
      <alignment horizontal="right" wrapText="1"/>
    </xf>
    <xf numFmtId="49" fontId="2" fillId="33" borderId="11" xfId="0" applyNumberFormat="1" applyFont="1" applyFill="1" applyBorder="1" applyAlignment="1">
      <alignment horizontal="center"/>
    </xf>
    <xf numFmtId="49" fontId="8" fillId="33" borderId="22" xfId="0" applyNumberFormat="1" applyFont="1" applyFill="1" applyBorder="1" applyAlignment="1">
      <alignment horizontal="left" wrapText="1"/>
    </xf>
    <xf numFmtId="49" fontId="16" fillId="33" borderId="11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wrapText="1"/>
    </xf>
    <xf numFmtId="49" fontId="20" fillId="33" borderId="11" xfId="0" applyNumberFormat="1" applyFont="1" applyFill="1" applyBorder="1" applyAlignment="1">
      <alignment horizontal="center"/>
    </xf>
    <xf numFmtId="49" fontId="23" fillId="33" borderId="12" xfId="0" applyNumberFormat="1" applyFont="1" applyFill="1" applyBorder="1" applyAlignment="1">
      <alignment horizontal="center" wrapText="1"/>
    </xf>
    <xf numFmtId="174" fontId="23" fillId="33" borderId="12" xfId="0" applyNumberFormat="1" applyFont="1" applyFill="1" applyBorder="1" applyAlignment="1">
      <alignment horizontal="right" wrapText="1"/>
    </xf>
    <xf numFmtId="49" fontId="6" fillId="33" borderId="11" xfId="0" applyNumberFormat="1" applyFont="1" applyFill="1" applyBorder="1" applyAlignment="1">
      <alignment horizontal="left" wrapText="1"/>
    </xf>
    <xf numFmtId="174" fontId="23" fillId="33" borderId="11" xfId="0" applyNumberFormat="1" applyFont="1" applyFill="1" applyBorder="1" applyAlignment="1">
      <alignment horizontal="right" wrapText="1"/>
    </xf>
    <xf numFmtId="49" fontId="3" fillId="33" borderId="15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49" fontId="13" fillId="33" borderId="14" xfId="0" applyNumberFormat="1" applyFont="1" applyFill="1" applyBorder="1" applyAlignment="1">
      <alignment horizontal="left" wrapText="1"/>
    </xf>
    <xf numFmtId="49" fontId="4" fillId="33" borderId="23" xfId="0" applyNumberFormat="1" applyFont="1" applyFill="1" applyBorder="1" applyAlignment="1">
      <alignment horizontal="center"/>
    </xf>
    <xf numFmtId="49" fontId="2" fillId="33" borderId="0" xfId="0" applyNumberFormat="1" applyFont="1" applyFill="1" applyAlignment="1">
      <alignment horizontal="left" vertical="top"/>
    </xf>
    <xf numFmtId="49" fontId="22" fillId="33" borderId="0" xfId="0" applyNumberFormat="1" applyFont="1" applyFill="1" applyAlignment="1">
      <alignment/>
    </xf>
    <xf numFmtId="49" fontId="22" fillId="33" borderId="0" xfId="0" applyNumberFormat="1" applyFont="1" applyFill="1" applyAlignment="1">
      <alignment horizontal="center"/>
    </xf>
    <xf numFmtId="49" fontId="2" fillId="33" borderId="0" xfId="0" applyNumberFormat="1" applyFont="1" applyFill="1" applyAlignment="1">
      <alignment/>
    </xf>
    <xf numFmtId="49" fontId="9" fillId="33" borderId="0" xfId="0" applyNumberFormat="1" applyFont="1" applyFill="1" applyAlignment="1">
      <alignment horizontal="right"/>
    </xf>
    <xf numFmtId="49" fontId="3" fillId="33" borderId="0" xfId="0" applyNumberFormat="1" applyFont="1" applyFill="1" applyBorder="1" applyAlignment="1">
      <alignment horizontal="left" vertical="top"/>
    </xf>
    <xf numFmtId="49" fontId="2" fillId="33" borderId="0" xfId="0" applyNumberFormat="1" applyFont="1" applyFill="1" applyAlignment="1">
      <alignment horizontal="left" vertical="top" wrapText="1"/>
    </xf>
    <xf numFmtId="49" fontId="2" fillId="33" borderId="0" xfId="0" applyNumberFormat="1" applyFont="1" applyFill="1" applyAlignment="1">
      <alignment horizontal="center"/>
    </xf>
    <xf numFmtId="4" fontId="2" fillId="33" borderId="11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left" vertical="top"/>
    </xf>
    <xf numFmtId="174" fontId="4" fillId="33" borderId="18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Border="1" applyAlignment="1">
      <alignment horizontal="left" vertical="top"/>
    </xf>
    <xf numFmtId="49" fontId="4" fillId="33" borderId="0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 vertical="top"/>
    </xf>
    <xf numFmtId="49" fontId="4" fillId="33" borderId="0" xfId="0" applyNumberFormat="1" applyFont="1" applyFill="1" applyBorder="1" applyAlignment="1">
      <alignment horizontal="center"/>
    </xf>
    <xf numFmtId="49" fontId="6" fillId="33" borderId="24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/>
    </xf>
    <xf numFmtId="49" fontId="12" fillId="33" borderId="24" xfId="0" applyNumberFormat="1" applyFont="1" applyFill="1" applyBorder="1" applyAlignment="1">
      <alignment wrapText="1"/>
    </xf>
    <xf numFmtId="49" fontId="6" fillId="33" borderId="24" xfId="0" applyNumberFormat="1" applyFont="1" applyFill="1" applyBorder="1" applyAlignment="1">
      <alignment wrapText="1"/>
    </xf>
    <xf numFmtId="49" fontId="20" fillId="33" borderId="25" xfId="0" applyNumberFormat="1" applyFont="1" applyFill="1" applyBorder="1" applyAlignment="1">
      <alignment horizontal="center"/>
    </xf>
    <xf numFmtId="174" fontId="8" fillId="33" borderId="26" xfId="0" applyNumberFormat="1" applyFont="1" applyFill="1" applyBorder="1" applyAlignment="1">
      <alignment wrapText="1"/>
    </xf>
    <xf numFmtId="174" fontId="16" fillId="33" borderId="16" xfId="0" applyNumberFormat="1" applyFont="1" applyFill="1" applyBorder="1" applyAlignment="1">
      <alignment/>
    </xf>
    <xf numFmtId="174" fontId="3" fillId="33" borderId="16" xfId="0" applyNumberFormat="1" applyFont="1" applyFill="1" applyBorder="1" applyAlignment="1">
      <alignment/>
    </xf>
    <xf numFmtId="49" fontId="2" fillId="33" borderId="27" xfId="0" applyNumberFormat="1" applyFont="1" applyFill="1" applyBorder="1" applyAlignment="1">
      <alignment horizontal="center"/>
    </xf>
    <xf numFmtId="49" fontId="6" fillId="33" borderId="28" xfId="0" applyNumberFormat="1" applyFont="1" applyFill="1" applyBorder="1" applyAlignment="1">
      <alignment horizontal="left" wrapText="1"/>
    </xf>
    <xf numFmtId="49" fontId="2" fillId="33" borderId="28" xfId="0" applyNumberFormat="1" applyFont="1" applyFill="1" applyBorder="1" applyAlignment="1">
      <alignment horizontal="center" wrapText="1"/>
    </xf>
    <xf numFmtId="174" fontId="23" fillId="33" borderId="29" xfId="0" applyNumberFormat="1" applyFont="1" applyFill="1" applyBorder="1" applyAlignment="1">
      <alignment wrapText="1"/>
    </xf>
    <xf numFmtId="174" fontId="2" fillId="33" borderId="28" xfId="0" applyNumberFormat="1" applyFont="1" applyFill="1" applyBorder="1" applyAlignment="1">
      <alignment/>
    </xf>
    <xf numFmtId="49" fontId="2" fillId="33" borderId="30" xfId="0" applyNumberFormat="1" applyFont="1" applyFill="1" applyBorder="1" applyAlignment="1">
      <alignment horizontal="center"/>
    </xf>
    <xf numFmtId="174" fontId="2" fillId="33" borderId="11" xfId="0" applyNumberFormat="1" applyFont="1" applyFill="1" applyBorder="1" applyAlignment="1">
      <alignment/>
    </xf>
    <xf numFmtId="49" fontId="2" fillId="33" borderId="17" xfId="0" applyNumberFormat="1" applyFont="1" applyFill="1" applyBorder="1" applyAlignment="1">
      <alignment horizontal="center"/>
    </xf>
    <xf numFmtId="174" fontId="23" fillId="33" borderId="24" xfId="0" applyNumberFormat="1" applyFont="1" applyFill="1" applyBorder="1" applyAlignment="1">
      <alignment horizontal="right" wrapText="1"/>
    </xf>
    <xf numFmtId="174" fontId="23" fillId="33" borderId="22" xfId="0" applyNumberFormat="1" applyFont="1" applyFill="1" applyBorder="1" applyAlignment="1">
      <alignment wrapText="1"/>
    </xf>
    <xf numFmtId="49" fontId="2" fillId="33" borderId="31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 wrapText="1"/>
    </xf>
    <xf numFmtId="174" fontId="23" fillId="33" borderId="20" xfId="0" applyNumberFormat="1" applyFont="1" applyFill="1" applyBorder="1" applyAlignment="1">
      <alignment wrapText="1"/>
    </xf>
    <xf numFmtId="174" fontId="2" fillId="33" borderId="18" xfId="0" applyNumberFormat="1" applyFont="1" applyFill="1" applyBorder="1" applyAlignment="1">
      <alignment/>
    </xf>
    <xf numFmtId="49" fontId="23" fillId="33" borderId="11" xfId="0" applyNumberFormat="1" applyFont="1" applyFill="1" applyBorder="1" applyAlignment="1">
      <alignment horizontal="center" wrapText="1"/>
    </xf>
    <xf numFmtId="49" fontId="13" fillId="33" borderId="11" xfId="0" applyNumberFormat="1" applyFont="1" applyFill="1" applyBorder="1" applyAlignment="1">
      <alignment horizont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2" fillId="33" borderId="0" xfId="0" applyNumberFormat="1" applyFont="1" applyFill="1" applyAlignment="1">
      <alignment horizontal="right"/>
    </xf>
    <xf numFmtId="49" fontId="6" fillId="33" borderId="24" xfId="0" applyNumberFormat="1" applyFont="1" applyFill="1" applyBorder="1" applyAlignment="1">
      <alignment horizontal="left" wrapText="1"/>
    </xf>
    <xf numFmtId="49" fontId="6" fillId="33" borderId="18" xfId="0" applyNumberFormat="1" applyFont="1" applyFill="1" applyBorder="1" applyAlignment="1">
      <alignment horizontal="left" wrapText="1"/>
    </xf>
    <xf numFmtId="49" fontId="20" fillId="33" borderId="32" xfId="0" applyNumberFormat="1" applyFont="1" applyFill="1" applyBorder="1" applyAlignment="1">
      <alignment horizontal="center"/>
    </xf>
    <xf numFmtId="49" fontId="20" fillId="33" borderId="18" xfId="0" applyNumberFormat="1" applyFont="1" applyFill="1" applyBorder="1" applyAlignment="1">
      <alignment horizontal="center"/>
    </xf>
    <xf numFmtId="49" fontId="22" fillId="33" borderId="0" xfId="0" applyNumberFormat="1" applyFont="1" applyFill="1" applyAlignment="1">
      <alignment horizontal="right"/>
    </xf>
    <xf numFmtId="49" fontId="9" fillId="33" borderId="0" xfId="0" applyNumberFormat="1" applyFont="1" applyFill="1" applyAlignment="1">
      <alignment horizontal="right"/>
    </xf>
    <xf numFmtId="49" fontId="19" fillId="33" borderId="0" xfId="0" applyNumberFormat="1" applyFont="1" applyFill="1" applyAlignment="1">
      <alignment horizontal="center" vertical="top"/>
    </xf>
    <xf numFmtId="0" fontId="19" fillId="33" borderId="0" xfId="0" applyFont="1" applyFill="1" applyAlignment="1">
      <alignment horizontal="center"/>
    </xf>
    <xf numFmtId="49" fontId="2" fillId="33" borderId="11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22" xfId="0" applyNumberFormat="1" applyFont="1" applyFill="1" applyBorder="1" applyAlignment="1">
      <alignment horizontal="center" vertical="center" wrapText="1"/>
    </xf>
    <xf numFmtId="4" fontId="2" fillId="33" borderId="24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25" fillId="33" borderId="10" xfId="0" applyNumberFormat="1" applyFont="1" applyFill="1" applyBorder="1" applyAlignment="1">
      <alignment horizontal="center" vertical="top" wrapText="1"/>
    </xf>
    <xf numFmtId="49" fontId="25" fillId="33" borderId="33" xfId="0" applyNumberFormat="1" applyFont="1" applyFill="1" applyBorder="1" applyAlignment="1">
      <alignment horizontal="center" vertical="top" wrapText="1"/>
    </xf>
    <xf numFmtId="49" fontId="25" fillId="33" borderId="22" xfId="0" applyNumberFormat="1" applyFont="1" applyFill="1" applyBorder="1" applyAlignment="1">
      <alignment horizontal="center" vertical="top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left" wrapText="1"/>
    </xf>
    <xf numFmtId="49" fontId="1" fillId="33" borderId="16" xfId="0" applyNumberFormat="1" applyFont="1" applyFill="1" applyBorder="1" applyAlignment="1">
      <alignment horizontal="left" wrapText="1"/>
    </xf>
    <xf numFmtId="49" fontId="15" fillId="33" borderId="34" xfId="0" applyNumberFormat="1" applyFont="1" applyFill="1" applyBorder="1" applyAlignment="1">
      <alignment wrapText="1"/>
    </xf>
    <xf numFmtId="49" fontId="15" fillId="33" borderId="26" xfId="0" applyNumberFormat="1" applyFont="1" applyFill="1" applyBorder="1" applyAlignment="1">
      <alignment wrapText="1"/>
    </xf>
    <xf numFmtId="49" fontId="21" fillId="33" borderId="34" xfId="0" applyNumberFormat="1" applyFont="1" applyFill="1" applyBorder="1" applyAlignment="1">
      <alignment horizontal="center" wrapText="1"/>
    </xf>
    <xf numFmtId="49" fontId="21" fillId="33" borderId="26" xfId="0" applyNumberFormat="1" applyFont="1" applyFill="1" applyBorder="1" applyAlignment="1">
      <alignment horizontal="center" wrapText="1"/>
    </xf>
    <xf numFmtId="49" fontId="20" fillId="33" borderId="24" xfId="0" applyNumberFormat="1" applyFont="1" applyFill="1" applyBorder="1" applyAlignment="1">
      <alignment horizontal="center" wrapText="1"/>
    </xf>
    <xf numFmtId="49" fontId="20" fillId="33" borderId="32" xfId="0" applyNumberFormat="1" applyFont="1" applyFill="1" applyBorder="1" applyAlignment="1">
      <alignment horizontal="center" wrapText="1"/>
    </xf>
    <xf numFmtId="49" fontId="6" fillId="33" borderId="24" xfId="0" applyNumberFormat="1" applyFont="1" applyFill="1" applyBorder="1" applyAlignment="1">
      <alignment horizontal="left" wrapText="1"/>
    </xf>
    <xf numFmtId="0" fontId="7" fillId="33" borderId="18" xfId="0" applyFont="1" applyFill="1" applyBorder="1" applyAlignment="1">
      <alignment horizontal="left" wrapText="1"/>
    </xf>
    <xf numFmtId="49" fontId="1" fillId="33" borderId="35" xfId="0" applyNumberFormat="1" applyFont="1" applyFill="1" applyBorder="1" applyAlignment="1">
      <alignment horizontal="left" wrapText="1"/>
    </xf>
    <xf numFmtId="49" fontId="1" fillId="33" borderId="36" xfId="0" applyNumberFormat="1" applyFont="1" applyFill="1" applyBorder="1" applyAlignment="1">
      <alignment horizontal="left" wrapText="1"/>
    </xf>
    <xf numFmtId="49" fontId="3" fillId="33" borderId="37" xfId="0" applyNumberFormat="1" applyFont="1" applyFill="1" applyBorder="1" applyAlignment="1">
      <alignment horizontal="left" wrapText="1"/>
    </xf>
    <xf numFmtId="49" fontId="3" fillId="33" borderId="23" xfId="0" applyNumberFormat="1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left" wrapText="1"/>
    </xf>
    <xf numFmtId="49" fontId="6" fillId="33" borderId="18" xfId="0" applyNumberFormat="1" applyFont="1" applyFill="1" applyBorder="1" applyAlignment="1">
      <alignment horizontal="left" wrapText="1"/>
    </xf>
    <xf numFmtId="49" fontId="20" fillId="33" borderId="32" xfId="0" applyNumberFormat="1" applyFont="1" applyFill="1" applyBorder="1" applyAlignment="1">
      <alignment horizontal="center"/>
    </xf>
    <xf numFmtId="49" fontId="20" fillId="33" borderId="18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view="pageBreakPreview" zoomScaleSheetLayoutView="100" zoomScalePageLayoutView="0" workbookViewId="0" topLeftCell="A34">
      <selection activeCell="D18" sqref="D18:D19"/>
    </sheetView>
  </sheetViews>
  <sheetFormatPr defaultColWidth="9.00390625" defaultRowHeight="12.75"/>
  <cols>
    <col min="1" max="1" width="9.875" style="61" customWidth="1"/>
    <col min="2" max="2" width="53.75390625" style="64" customWidth="1"/>
    <col min="3" max="3" width="9.125" style="68" customWidth="1"/>
    <col min="4" max="4" width="12.75390625" style="68" customWidth="1"/>
    <col min="5" max="5" width="8.00390625" style="68" customWidth="1"/>
    <col min="6" max="6" width="8.125" style="68" hidden="1" customWidth="1"/>
    <col min="7" max="7" width="8.125" style="68" customWidth="1"/>
    <col min="8" max="8" width="10.625" style="68" customWidth="1"/>
    <col min="9" max="9" width="11.75390625" style="79" customWidth="1"/>
    <col min="10" max="16384" width="9.125" style="1" customWidth="1"/>
  </cols>
  <sheetData>
    <row r="1" spans="2:9" ht="15.75">
      <c r="B1" s="103"/>
      <c r="C1" s="108" t="s">
        <v>20</v>
      </c>
      <c r="D1" s="108"/>
      <c r="E1" s="108"/>
      <c r="F1" s="108"/>
      <c r="G1" s="108"/>
      <c r="H1" s="108"/>
      <c r="I1" s="108"/>
    </row>
    <row r="2" spans="2:9" ht="15.75">
      <c r="B2" s="103"/>
      <c r="C2" s="108" t="s">
        <v>68</v>
      </c>
      <c r="D2" s="108"/>
      <c r="E2" s="108"/>
      <c r="F2" s="108"/>
      <c r="G2" s="108"/>
      <c r="H2" s="108"/>
      <c r="I2" s="108"/>
    </row>
    <row r="3" spans="2:9" ht="15.75">
      <c r="B3" s="103"/>
      <c r="C3" s="108" t="s">
        <v>45</v>
      </c>
      <c r="D3" s="108"/>
      <c r="E3" s="108"/>
      <c r="F3" s="108"/>
      <c r="G3" s="108"/>
      <c r="H3" s="108"/>
      <c r="I3" s="108"/>
    </row>
    <row r="4" spans="2:9" ht="15.75">
      <c r="B4" s="103"/>
      <c r="C4" s="108" t="s">
        <v>46</v>
      </c>
      <c r="D4" s="108"/>
      <c r="E4" s="108"/>
      <c r="F4" s="108"/>
      <c r="G4" s="108"/>
      <c r="H4" s="108"/>
      <c r="I4" s="108"/>
    </row>
    <row r="5" spans="2:9" ht="15.75">
      <c r="B5" s="108" t="s">
        <v>47</v>
      </c>
      <c r="C5" s="108"/>
      <c r="D5" s="108"/>
      <c r="E5" s="108"/>
      <c r="F5" s="108"/>
      <c r="G5" s="108"/>
      <c r="H5" s="108"/>
      <c r="I5" s="108"/>
    </row>
    <row r="6" spans="2:9" ht="15.75">
      <c r="B6" s="103"/>
      <c r="C6" s="108" t="s">
        <v>24</v>
      </c>
      <c r="D6" s="108"/>
      <c r="E6" s="108"/>
      <c r="F6" s="108"/>
      <c r="G6" s="108"/>
      <c r="H6" s="108"/>
      <c r="I6" s="108"/>
    </row>
    <row r="7" spans="2:9" ht="15.75">
      <c r="B7" s="62"/>
      <c r="C7" s="63"/>
      <c r="D7" s="108" t="s">
        <v>91</v>
      </c>
      <c r="E7" s="108"/>
      <c r="F7" s="108"/>
      <c r="G7" s="108"/>
      <c r="H7" s="108"/>
      <c r="I7" s="108"/>
    </row>
    <row r="8" spans="3:9" ht="15.75">
      <c r="C8" s="108" t="s">
        <v>64</v>
      </c>
      <c r="D8" s="108"/>
      <c r="E8" s="108"/>
      <c r="F8" s="108"/>
      <c r="G8" s="108"/>
      <c r="H8" s="108"/>
      <c r="I8" s="108"/>
    </row>
    <row r="9" spans="3:9" ht="15.75">
      <c r="C9" s="103"/>
      <c r="D9" s="103"/>
      <c r="E9" s="108" t="s">
        <v>77</v>
      </c>
      <c r="F9" s="108"/>
      <c r="G9" s="108"/>
      <c r="H9" s="108"/>
      <c r="I9" s="108"/>
    </row>
    <row r="10" spans="3:9" ht="15.75">
      <c r="C10" s="103"/>
      <c r="D10" s="103"/>
      <c r="E10" s="108" t="s">
        <v>111</v>
      </c>
      <c r="F10" s="108"/>
      <c r="G10" s="108"/>
      <c r="H10" s="108"/>
      <c r="I10" s="108"/>
    </row>
    <row r="11" spans="3:9" ht="12.75">
      <c r="C11" s="65"/>
      <c r="D11" s="65"/>
      <c r="E11" s="65"/>
      <c r="F11" s="65"/>
      <c r="G11" s="65"/>
      <c r="H11" s="65"/>
      <c r="I11" s="65"/>
    </row>
    <row r="12" spans="3:9" ht="12.75">
      <c r="C12" s="109"/>
      <c r="D12" s="109"/>
      <c r="E12" s="109"/>
      <c r="F12" s="109"/>
      <c r="G12" s="109"/>
      <c r="H12" s="109"/>
      <c r="I12" s="109"/>
    </row>
    <row r="13" spans="1:9" ht="18.75">
      <c r="A13" s="110" t="s">
        <v>2</v>
      </c>
      <c r="B13" s="110"/>
      <c r="C13" s="110"/>
      <c r="D13" s="110"/>
      <c r="E13" s="110"/>
      <c r="F13" s="110"/>
      <c r="G13" s="110"/>
      <c r="H13" s="110"/>
      <c r="I13" s="110"/>
    </row>
    <row r="14" spans="1:9" ht="18.75">
      <c r="A14" s="111" t="s">
        <v>31</v>
      </c>
      <c r="B14" s="111"/>
      <c r="C14" s="111"/>
      <c r="D14" s="111"/>
      <c r="E14" s="111"/>
      <c r="F14" s="111"/>
      <c r="G14" s="111"/>
      <c r="H14" s="111"/>
      <c r="I14" s="111"/>
    </row>
    <row r="15" spans="1:9" ht="18.75">
      <c r="A15" s="111" t="s">
        <v>69</v>
      </c>
      <c r="B15" s="111"/>
      <c r="C15" s="111"/>
      <c r="D15" s="111"/>
      <c r="E15" s="111"/>
      <c r="F15" s="111"/>
      <c r="G15" s="111"/>
      <c r="H15" s="111"/>
      <c r="I15" s="111"/>
    </row>
    <row r="16" spans="1:9" ht="18.75">
      <c r="A16" s="111" t="s">
        <v>4</v>
      </c>
      <c r="B16" s="111"/>
      <c r="C16" s="111"/>
      <c r="D16" s="111"/>
      <c r="E16" s="111"/>
      <c r="F16" s="111"/>
      <c r="G16" s="111"/>
      <c r="H16" s="111"/>
      <c r="I16" s="111"/>
    </row>
    <row r="17" spans="1:9" ht="12.75">
      <c r="A17" s="66"/>
      <c r="B17" s="67"/>
      <c r="I17" s="78" t="s">
        <v>3</v>
      </c>
    </row>
    <row r="18" spans="1:9" ht="27" customHeight="1">
      <c r="A18" s="112" t="s">
        <v>9</v>
      </c>
      <c r="B18" s="112" t="s">
        <v>22</v>
      </c>
      <c r="C18" s="112" t="s">
        <v>5</v>
      </c>
      <c r="D18" s="113" t="s">
        <v>0</v>
      </c>
      <c r="E18" s="114" t="s">
        <v>1</v>
      </c>
      <c r="F18" s="112" t="s">
        <v>18</v>
      </c>
      <c r="G18" s="115" t="s">
        <v>70</v>
      </c>
      <c r="H18" s="116"/>
      <c r="I18" s="117" t="s">
        <v>44</v>
      </c>
    </row>
    <row r="19" spans="1:9" ht="12.75">
      <c r="A19" s="112"/>
      <c r="B19" s="112"/>
      <c r="C19" s="112"/>
      <c r="D19" s="113"/>
      <c r="E19" s="114"/>
      <c r="F19" s="112"/>
      <c r="G19" s="69" t="s">
        <v>8</v>
      </c>
      <c r="H19" s="102" t="s">
        <v>43</v>
      </c>
      <c r="I19" s="118"/>
    </row>
    <row r="20" spans="1:9" ht="15.75">
      <c r="A20" s="5" t="s">
        <v>25</v>
      </c>
      <c r="B20" s="119" t="s">
        <v>26</v>
      </c>
      <c r="C20" s="119"/>
      <c r="D20" s="119"/>
      <c r="E20" s="119"/>
      <c r="F20" s="119"/>
      <c r="G20" s="6"/>
      <c r="H20" s="101"/>
      <c r="I20" s="6"/>
    </row>
    <row r="21" spans="1:9" ht="13.5">
      <c r="A21" s="7" t="s">
        <v>15</v>
      </c>
      <c r="B21" s="120" t="s">
        <v>33</v>
      </c>
      <c r="C21" s="120"/>
      <c r="D21" s="120"/>
      <c r="E21" s="120"/>
      <c r="F21" s="102"/>
      <c r="G21" s="8"/>
      <c r="H21" s="9"/>
      <c r="I21" s="8"/>
    </row>
    <row r="22" spans="1:9" ht="13.5">
      <c r="A22" s="10" t="s">
        <v>50</v>
      </c>
      <c r="B22" s="121" t="s">
        <v>13</v>
      </c>
      <c r="C22" s="122"/>
      <c r="D22" s="122"/>
      <c r="E22" s="123"/>
      <c r="F22" s="102"/>
      <c r="G22" s="8"/>
      <c r="H22" s="9"/>
      <c r="I22" s="8"/>
    </row>
    <row r="23" spans="1:9" ht="36.75" customHeight="1" thickBot="1">
      <c r="A23" s="77" t="s">
        <v>51</v>
      </c>
      <c r="B23" s="80" t="s">
        <v>61</v>
      </c>
      <c r="C23" s="12" t="s">
        <v>34</v>
      </c>
      <c r="D23" s="12" t="s">
        <v>75</v>
      </c>
      <c r="E23" s="12" t="s">
        <v>48</v>
      </c>
      <c r="F23" s="12" t="s">
        <v>23</v>
      </c>
      <c r="G23" s="13">
        <f>250-250</f>
        <v>0</v>
      </c>
      <c r="H23" s="13">
        <v>0</v>
      </c>
      <c r="I23" s="13">
        <f>G23+H23</f>
        <v>0</v>
      </c>
    </row>
    <row r="24" spans="1:9" ht="14.25" thickBot="1">
      <c r="A24" s="14"/>
      <c r="B24" s="15" t="s">
        <v>35</v>
      </c>
      <c r="C24" s="16" t="s">
        <v>36</v>
      </c>
      <c r="D24" s="17"/>
      <c r="E24" s="18"/>
      <c r="F24" s="14"/>
      <c r="G24" s="19">
        <f>G23</f>
        <v>0</v>
      </c>
      <c r="H24" s="19">
        <f>H23</f>
        <v>0</v>
      </c>
      <c r="I24" s="19">
        <f>G24+H24</f>
        <v>0</v>
      </c>
    </row>
    <row r="25" spans="1:9" ht="29.25" thickBot="1">
      <c r="A25" s="20"/>
      <c r="B25" s="21" t="s">
        <v>27</v>
      </c>
      <c r="C25" s="21"/>
      <c r="D25" s="21"/>
      <c r="E25" s="21"/>
      <c r="F25" s="21"/>
      <c r="G25" s="22">
        <f>G24</f>
        <v>0</v>
      </c>
      <c r="H25" s="22">
        <f>H24</f>
        <v>0</v>
      </c>
      <c r="I25" s="22">
        <f>I24</f>
        <v>0</v>
      </c>
    </row>
    <row r="26" spans="1:9" ht="16.5" thickBot="1">
      <c r="A26" s="23" t="s">
        <v>28</v>
      </c>
      <c r="B26" s="124" t="s">
        <v>29</v>
      </c>
      <c r="C26" s="124"/>
      <c r="D26" s="124"/>
      <c r="E26" s="124"/>
      <c r="F26" s="124"/>
      <c r="G26" s="24"/>
      <c r="H26" s="25"/>
      <c r="I26" s="24"/>
    </row>
    <row r="27" spans="1:9" ht="21" customHeight="1">
      <c r="A27" s="26" t="s">
        <v>16</v>
      </c>
      <c r="B27" s="125" t="s">
        <v>13</v>
      </c>
      <c r="C27" s="125"/>
      <c r="D27" s="125"/>
      <c r="E27" s="125"/>
      <c r="F27" s="125"/>
      <c r="G27" s="27"/>
      <c r="H27" s="27"/>
      <c r="I27" s="27"/>
    </row>
    <row r="28" spans="1:9" s="2" customFormat="1" ht="24" customHeight="1">
      <c r="A28" s="28" t="s">
        <v>52</v>
      </c>
      <c r="B28" s="126" t="s">
        <v>14</v>
      </c>
      <c r="C28" s="126"/>
      <c r="D28" s="126"/>
      <c r="E28" s="126"/>
      <c r="F28" s="126"/>
      <c r="G28" s="29"/>
      <c r="H28" s="30"/>
      <c r="I28" s="29"/>
    </row>
    <row r="29" spans="1:9" s="4" customFormat="1" ht="12.75" hidden="1">
      <c r="A29" s="31" t="s">
        <v>53</v>
      </c>
      <c r="B29" s="33"/>
      <c r="C29" s="34"/>
      <c r="D29" s="34" t="s">
        <v>19</v>
      </c>
      <c r="E29" s="34"/>
      <c r="F29" s="34"/>
      <c r="G29" s="32"/>
      <c r="H29" s="32"/>
      <c r="I29" s="32">
        <f>G29+H29</f>
        <v>0</v>
      </c>
    </row>
    <row r="30" spans="1:9" s="4" customFormat="1" ht="12.75" hidden="1">
      <c r="A30" s="31" t="s">
        <v>53</v>
      </c>
      <c r="B30" s="33"/>
      <c r="C30" s="34"/>
      <c r="D30" s="34" t="s">
        <v>19</v>
      </c>
      <c r="E30" s="34"/>
      <c r="F30" s="34"/>
      <c r="G30" s="32"/>
      <c r="H30" s="32"/>
      <c r="I30" s="32">
        <f>G30+H30</f>
        <v>0</v>
      </c>
    </row>
    <row r="31" spans="1:9" s="4" customFormat="1" ht="12.75" hidden="1">
      <c r="A31" s="31" t="s">
        <v>53</v>
      </c>
      <c r="B31" s="33"/>
      <c r="C31" s="34"/>
      <c r="D31" s="34" t="s">
        <v>19</v>
      </c>
      <c r="E31" s="34"/>
      <c r="F31" s="34"/>
      <c r="G31" s="32"/>
      <c r="H31" s="32"/>
      <c r="I31" s="32">
        <f>G31+H31</f>
        <v>0</v>
      </c>
    </row>
    <row r="32" spans="1:9" s="4" customFormat="1" ht="41.25" customHeight="1">
      <c r="A32" s="31" t="s">
        <v>53</v>
      </c>
      <c r="B32" s="33" t="s">
        <v>71</v>
      </c>
      <c r="C32" s="34" t="s">
        <v>10</v>
      </c>
      <c r="D32" s="34" t="s">
        <v>74</v>
      </c>
      <c r="E32" s="34" t="s">
        <v>32</v>
      </c>
      <c r="F32" s="34" t="s">
        <v>11</v>
      </c>
      <c r="G32" s="32">
        <f>59.6+283.8</f>
        <v>343.40000000000003</v>
      </c>
      <c r="H32" s="32">
        <v>0</v>
      </c>
      <c r="I32" s="32">
        <f aca="true" t="shared" si="0" ref="I32:I37">G32</f>
        <v>343.40000000000003</v>
      </c>
    </row>
    <row r="33" spans="1:9" s="4" customFormat="1" ht="33.75" customHeight="1">
      <c r="A33" s="31" t="s">
        <v>54</v>
      </c>
      <c r="B33" s="33" t="s">
        <v>72</v>
      </c>
      <c r="C33" s="34" t="s">
        <v>10</v>
      </c>
      <c r="D33" s="34" t="s">
        <v>74</v>
      </c>
      <c r="E33" s="34" t="s">
        <v>32</v>
      </c>
      <c r="F33" s="34" t="s">
        <v>11</v>
      </c>
      <c r="G33" s="32">
        <f>400-400</f>
        <v>0</v>
      </c>
      <c r="H33" s="32">
        <v>0</v>
      </c>
      <c r="I33" s="32">
        <f t="shared" si="0"/>
        <v>0</v>
      </c>
    </row>
    <row r="34" spans="1:9" s="4" customFormat="1" ht="47.25" customHeight="1">
      <c r="A34" s="31" t="s">
        <v>55</v>
      </c>
      <c r="B34" s="33" t="s">
        <v>73</v>
      </c>
      <c r="C34" s="34" t="s">
        <v>10</v>
      </c>
      <c r="D34" s="34" t="s">
        <v>74</v>
      </c>
      <c r="E34" s="34" t="s">
        <v>32</v>
      </c>
      <c r="F34" s="34" t="s">
        <v>11</v>
      </c>
      <c r="G34" s="32">
        <v>99</v>
      </c>
      <c r="H34" s="32">
        <v>0</v>
      </c>
      <c r="I34" s="32">
        <f t="shared" si="0"/>
        <v>99</v>
      </c>
    </row>
    <row r="35" spans="1:9" s="4" customFormat="1" ht="30" customHeight="1">
      <c r="A35" s="31" t="s">
        <v>56</v>
      </c>
      <c r="B35" s="33" t="s">
        <v>66</v>
      </c>
      <c r="C35" s="34" t="s">
        <v>10</v>
      </c>
      <c r="D35" s="34" t="s">
        <v>74</v>
      </c>
      <c r="E35" s="34" t="s">
        <v>32</v>
      </c>
      <c r="F35" s="34" t="s">
        <v>11</v>
      </c>
      <c r="G35" s="32">
        <f>40-15.8</f>
        <v>24.2</v>
      </c>
      <c r="H35" s="32">
        <v>0</v>
      </c>
      <c r="I35" s="32">
        <f t="shared" si="0"/>
        <v>24.2</v>
      </c>
    </row>
    <row r="36" spans="1:9" s="4" customFormat="1" ht="26.25" customHeight="1">
      <c r="A36" s="31" t="s">
        <v>57</v>
      </c>
      <c r="B36" s="33" t="s">
        <v>67</v>
      </c>
      <c r="C36" s="34" t="s">
        <v>10</v>
      </c>
      <c r="D36" s="34" t="s">
        <v>74</v>
      </c>
      <c r="E36" s="34" t="s">
        <v>32</v>
      </c>
      <c r="F36" s="34" t="s">
        <v>11</v>
      </c>
      <c r="G36" s="32">
        <f>40-15.8</f>
        <v>24.2</v>
      </c>
      <c r="H36" s="32">
        <v>0</v>
      </c>
      <c r="I36" s="32">
        <f t="shared" si="0"/>
        <v>24.2</v>
      </c>
    </row>
    <row r="37" spans="1:9" s="4" customFormat="1" ht="26.25" customHeight="1">
      <c r="A37" s="31" t="s">
        <v>100</v>
      </c>
      <c r="B37" s="33" t="s">
        <v>101</v>
      </c>
      <c r="C37" s="34" t="s">
        <v>10</v>
      </c>
      <c r="D37" s="34" t="s">
        <v>74</v>
      </c>
      <c r="E37" s="34" t="s">
        <v>32</v>
      </c>
      <c r="F37" s="34" t="s">
        <v>11</v>
      </c>
      <c r="G37" s="32">
        <v>499.6</v>
      </c>
      <c r="H37" s="32">
        <v>0</v>
      </c>
      <c r="I37" s="32">
        <f t="shared" si="0"/>
        <v>499.6</v>
      </c>
    </row>
    <row r="38" spans="1:9" s="4" customFormat="1" ht="26.25" customHeight="1">
      <c r="A38" s="31" t="s">
        <v>107</v>
      </c>
      <c r="B38" s="33" t="s">
        <v>108</v>
      </c>
      <c r="C38" s="34" t="s">
        <v>10</v>
      </c>
      <c r="D38" s="34" t="s">
        <v>74</v>
      </c>
      <c r="E38" s="34" t="s">
        <v>32</v>
      </c>
      <c r="F38" s="34" t="s">
        <v>11</v>
      </c>
      <c r="G38" s="32">
        <v>28</v>
      </c>
      <c r="H38" s="32">
        <v>0</v>
      </c>
      <c r="I38" s="32">
        <f>G38</f>
        <v>28</v>
      </c>
    </row>
    <row r="39" spans="1:9" s="4" customFormat="1" ht="21" customHeight="1" thickBot="1">
      <c r="A39" s="35"/>
      <c r="B39" s="127" t="s">
        <v>12</v>
      </c>
      <c r="C39" s="127"/>
      <c r="D39" s="127"/>
      <c r="E39" s="127"/>
      <c r="F39" s="127"/>
      <c r="G39" s="36">
        <f>SUM(G32:G38)</f>
        <v>1018.4000000000001</v>
      </c>
      <c r="H39" s="36">
        <f>SUM(H29:H36)</f>
        <v>0</v>
      </c>
      <c r="I39" s="36">
        <f>G39+H39</f>
        <v>1018.4000000000001</v>
      </c>
    </row>
    <row r="40" spans="1:9" s="4" customFormat="1" ht="17.25" customHeight="1" thickBot="1">
      <c r="A40" s="37"/>
      <c r="B40" s="128" t="s">
        <v>21</v>
      </c>
      <c r="C40" s="128"/>
      <c r="D40" s="128"/>
      <c r="E40" s="128"/>
      <c r="F40" s="129"/>
      <c r="G40" s="38">
        <f>G39</f>
        <v>1018.4000000000001</v>
      </c>
      <c r="H40" s="38">
        <f>H39</f>
        <v>0</v>
      </c>
      <c r="I40" s="38">
        <f>I39</f>
        <v>1018.4000000000001</v>
      </c>
    </row>
    <row r="41" spans="1:9" s="4" customFormat="1" ht="17.25" customHeight="1" thickBot="1">
      <c r="A41" s="39" t="s">
        <v>58</v>
      </c>
      <c r="B41" s="130" t="s">
        <v>37</v>
      </c>
      <c r="C41" s="130"/>
      <c r="D41" s="130"/>
      <c r="E41" s="130"/>
      <c r="F41" s="131"/>
      <c r="G41" s="40"/>
      <c r="H41" s="41"/>
      <c r="I41" s="42"/>
    </row>
    <row r="42" spans="1:9" s="4" customFormat="1" ht="17.25" customHeight="1">
      <c r="A42" s="107" t="s">
        <v>59</v>
      </c>
      <c r="B42" s="43" t="s">
        <v>38</v>
      </c>
      <c r="C42" s="44"/>
      <c r="D42" s="45"/>
      <c r="E42" s="44"/>
      <c r="F42" s="45"/>
      <c r="G42" s="46"/>
      <c r="H42" s="47"/>
      <c r="I42" s="46"/>
    </row>
    <row r="43" spans="1:9" s="4" customFormat="1" ht="17.25" customHeight="1">
      <c r="A43" s="48" t="s">
        <v>40</v>
      </c>
      <c r="B43" s="49" t="s">
        <v>41</v>
      </c>
      <c r="C43" s="50" t="s">
        <v>39</v>
      </c>
      <c r="D43" s="51"/>
      <c r="E43" s="50"/>
      <c r="F43" s="34"/>
      <c r="G43" s="29">
        <f>G44+G45+G46+G47+G48+G49+G50+G51+G52+G53+G54+G55+G56+G58</f>
        <v>106</v>
      </c>
      <c r="H43" s="29">
        <f>H44+H45+H46+H47+H48+H53+H54+H49+H51+H52+H58+H57</f>
        <v>1570.3</v>
      </c>
      <c r="I43" s="29">
        <f aca="true" t="shared" si="1" ref="I43:I59">G43+H43</f>
        <v>1676.3</v>
      </c>
    </row>
    <row r="44" spans="1:9" s="4" customFormat="1" ht="30.75" customHeight="1" hidden="1">
      <c r="A44" s="52"/>
      <c r="B44" s="81" t="s">
        <v>49</v>
      </c>
      <c r="C44" s="11" t="s">
        <v>39</v>
      </c>
      <c r="D44" s="53" t="s">
        <v>76</v>
      </c>
      <c r="E44" s="11" t="s">
        <v>32</v>
      </c>
      <c r="F44" s="11" t="s">
        <v>11</v>
      </c>
      <c r="G44" s="54">
        <f>33-33</f>
        <v>0</v>
      </c>
      <c r="H44" s="54">
        <v>0</v>
      </c>
      <c r="I44" s="54">
        <f t="shared" si="1"/>
        <v>0</v>
      </c>
    </row>
    <row r="45" spans="1:9" s="4" customFormat="1" ht="25.5" customHeight="1" hidden="1">
      <c r="A45" s="52"/>
      <c r="B45" s="55" t="s">
        <v>63</v>
      </c>
      <c r="C45" s="34" t="s">
        <v>39</v>
      </c>
      <c r="D45" s="53" t="s">
        <v>76</v>
      </c>
      <c r="E45" s="34" t="s">
        <v>42</v>
      </c>
      <c r="F45" s="34" t="s">
        <v>23</v>
      </c>
      <c r="G45" s="56">
        <f>10-10</f>
        <v>0</v>
      </c>
      <c r="H45" s="56">
        <v>0</v>
      </c>
      <c r="I45" s="56">
        <f t="shared" si="1"/>
        <v>0</v>
      </c>
    </row>
    <row r="46" spans="1:9" s="4" customFormat="1" ht="25.5" customHeight="1" hidden="1">
      <c r="A46" s="52"/>
      <c r="B46" s="55" t="s">
        <v>62</v>
      </c>
      <c r="C46" s="34" t="s">
        <v>39</v>
      </c>
      <c r="D46" s="53" t="s">
        <v>76</v>
      </c>
      <c r="E46" s="34" t="s">
        <v>42</v>
      </c>
      <c r="F46" s="34" t="s">
        <v>23</v>
      </c>
      <c r="G46" s="56">
        <f>15-15</f>
        <v>0</v>
      </c>
      <c r="H46" s="56">
        <v>0</v>
      </c>
      <c r="I46" s="56">
        <f t="shared" si="1"/>
        <v>0</v>
      </c>
    </row>
    <row r="47" spans="1:9" s="4" customFormat="1" ht="25.5" customHeight="1" hidden="1">
      <c r="A47" s="52"/>
      <c r="B47" s="55" t="s">
        <v>65</v>
      </c>
      <c r="C47" s="34" t="s">
        <v>39</v>
      </c>
      <c r="D47" s="53" t="s">
        <v>76</v>
      </c>
      <c r="E47" s="34" t="s">
        <v>42</v>
      </c>
      <c r="F47" s="34" t="s">
        <v>23</v>
      </c>
      <c r="G47" s="56">
        <f>15-4.7-10.3</f>
        <v>0</v>
      </c>
      <c r="H47" s="56">
        <v>0</v>
      </c>
      <c r="I47" s="56">
        <f t="shared" si="1"/>
        <v>0</v>
      </c>
    </row>
    <row r="48" spans="1:9" s="4" customFormat="1" ht="25.5" customHeight="1" hidden="1">
      <c r="A48" s="52"/>
      <c r="B48" s="55" t="s">
        <v>90</v>
      </c>
      <c r="C48" s="34" t="s">
        <v>39</v>
      </c>
      <c r="D48" s="53" t="s">
        <v>76</v>
      </c>
      <c r="E48" s="34" t="s">
        <v>42</v>
      </c>
      <c r="F48" s="34" t="s">
        <v>23</v>
      </c>
      <c r="G48" s="56">
        <f>19.7-19.7</f>
        <v>0</v>
      </c>
      <c r="H48" s="56">
        <v>0</v>
      </c>
      <c r="I48" s="56">
        <f t="shared" si="1"/>
        <v>0</v>
      </c>
    </row>
    <row r="49" spans="1:9" s="4" customFormat="1" ht="25.5" customHeight="1" hidden="1">
      <c r="A49" s="52"/>
      <c r="B49" s="55" t="s">
        <v>97</v>
      </c>
      <c r="C49" s="34" t="s">
        <v>39</v>
      </c>
      <c r="D49" s="53" t="s">
        <v>95</v>
      </c>
      <c r="E49" s="11" t="s">
        <v>42</v>
      </c>
      <c r="F49" s="11" t="s">
        <v>11</v>
      </c>
      <c r="G49" s="56">
        <v>0</v>
      </c>
      <c r="H49" s="56">
        <f>500-282.9-217.1</f>
        <v>0</v>
      </c>
      <c r="I49" s="56">
        <f t="shared" si="1"/>
        <v>0</v>
      </c>
    </row>
    <row r="50" spans="1:9" s="4" customFormat="1" ht="18.75" customHeight="1">
      <c r="A50" s="132"/>
      <c r="B50" s="134" t="s">
        <v>98</v>
      </c>
      <c r="C50" s="11" t="s">
        <v>39</v>
      </c>
      <c r="D50" s="53" t="s">
        <v>76</v>
      </c>
      <c r="E50" s="11" t="s">
        <v>42</v>
      </c>
      <c r="F50" s="11" t="s">
        <v>11</v>
      </c>
      <c r="G50" s="94">
        <v>28.95804</v>
      </c>
      <c r="H50" s="56">
        <f>500-282.9-217.1</f>
        <v>0</v>
      </c>
      <c r="I50" s="56">
        <f>G50+H50</f>
        <v>28.95804</v>
      </c>
    </row>
    <row r="51" spans="1:9" s="4" customFormat="1" ht="18" customHeight="1">
      <c r="A51" s="133"/>
      <c r="B51" s="135"/>
      <c r="C51" s="34" t="s">
        <v>39</v>
      </c>
      <c r="D51" s="53" t="s">
        <v>95</v>
      </c>
      <c r="E51" s="11" t="s">
        <v>42</v>
      </c>
      <c r="F51" s="11" t="s">
        <v>11</v>
      </c>
      <c r="G51" s="94">
        <v>0</v>
      </c>
      <c r="H51" s="94">
        <v>282.9</v>
      </c>
      <c r="I51" s="94">
        <f t="shared" si="1"/>
        <v>282.9</v>
      </c>
    </row>
    <row r="52" spans="1:9" s="4" customFormat="1" ht="25.5" customHeight="1">
      <c r="A52" s="106"/>
      <c r="B52" s="104" t="s">
        <v>99</v>
      </c>
      <c r="C52" s="34" t="s">
        <v>39</v>
      </c>
      <c r="D52" s="53" t="s">
        <v>95</v>
      </c>
      <c r="E52" s="11" t="s">
        <v>32</v>
      </c>
      <c r="F52" s="11" t="s">
        <v>11</v>
      </c>
      <c r="G52" s="94">
        <v>0</v>
      </c>
      <c r="H52" s="94">
        <f>217.1-20.1</f>
        <v>197</v>
      </c>
      <c r="I52" s="94">
        <f t="shared" si="1"/>
        <v>197</v>
      </c>
    </row>
    <row r="53" spans="1:9" s="4" customFormat="1" ht="25.5" customHeight="1">
      <c r="A53" s="106"/>
      <c r="B53" s="81" t="s">
        <v>94</v>
      </c>
      <c r="C53" s="11" t="s">
        <v>39</v>
      </c>
      <c r="D53" s="53" t="s">
        <v>95</v>
      </c>
      <c r="E53" s="11" t="s">
        <v>32</v>
      </c>
      <c r="F53" s="11" t="s">
        <v>11</v>
      </c>
      <c r="G53" s="54">
        <v>0</v>
      </c>
      <c r="H53" s="54">
        <f>644.3-6.4</f>
        <v>637.9</v>
      </c>
      <c r="I53" s="54">
        <f t="shared" si="1"/>
        <v>637.9</v>
      </c>
    </row>
    <row r="54" spans="1:9" s="4" customFormat="1" ht="25.5" customHeight="1">
      <c r="A54" s="106"/>
      <c r="B54" s="55" t="s">
        <v>96</v>
      </c>
      <c r="C54" s="34" t="s">
        <v>39</v>
      </c>
      <c r="D54" s="53" t="s">
        <v>95</v>
      </c>
      <c r="E54" s="11" t="s">
        <v>42</v>
      </c>
      <c r="F54" s="11" t="s">
        <v>11</v>
      </c>
      <c r="G54" s="56">
        <v>0</v>
      </c>
      <c r="H54" s="56">
        <f>502.1-129.2-0.1</f>
        <v>372.8</v>
      </c>
      <c r="I54" s="56">
        <f t="shared" si="1"/>
        <v>372.8</v>
      </c>
    </row>
    <row r="55" spans="1:9" s="4" customFormat="1" ht="54" customHeight="1">
      <c r="A55" s="106"/>
      <c r="B55" s="55" t="s">
        <v>106</v>
      </c>
      <c r="C55" s="34" t="s">
        <v>39</v>
      </c>
      <c r="D55" s="100" t="s">
        <v>76</v>
      </c>
      <c r="E55" s="34" t="s">
        <v>42</v>
      </c>
      <c r="F55" s="34" t="s">
        <v>23</v>
      </c>
      <c r="G55" s="56">
        <v>44.04196</v>
      </c>
      <c r="H55" s="56">
        <v>0</v>
      </c>
      <c r="I55" s="56">
        <f>G55+H55</f>
        <v>44.04196</v>
      </c>
    </row>
    <row r="56" spans="1:9" s="4" customFormat="1" ht="54" customHeight="1">
      <c r="A56" s="142"/>
      <c r="B56" s="55" t="s">
        <v>109</v>
      </c>
      <c r="C56" s="34" t="s">
        <v>39</v>
      </c>
      <c r="D56" s="100" t="s">
        <v>76</v>
      </c>
      <c r="E56" s="34" t="s">
        <v>42</v>
      </c>
      <c r="F56" s="34" t="s">
        <v>23</v>
      </c>
      <c r="G56" s="56">
        <v>14.6</v>
      </c>
      <c r="H56" s="56">
        <v>0</v>
      </c>
      <c r="I56" s="56">
        <f>G56+H56</f>
        <v>14.6</v>
      </c>
    </row>
    <row r="57" spans="1:9" s="4" customFormat="1" ht="18" customHeight="1">
      <c r="A57" s="142"/>
      <c r="B57" s="134" t="s">
        <v>110</v>
      </c>
      <c r="C57" s="34" t="s">
        <v>39</v>
      </c>
      <c r="D57" s="53" t="s">
        <v>95</v>
      </c>
      <c r="E57" s="11" t="s">
        <v>42</v>
      </c>
      <c r="F57" s="11" t="s">
        <v>11</v>
      </c>
      <c r="G57" s="56">
        <v>0</v>
      </c>
      <c r="H57" s="56">
        <v>79.7</v>
      </c>
      <c r="I57" s="56">
        <f>SUM(G57:H57)</f>
        <v>79.7</v>
      </c>
    </row>
    <row r="58" spans="1:9" s="4" customFormat="1" ht="18.75" customHeight="1">
      <c r="A58" s="143"/>
      <c r="B58" s="141"/>
      <c r="C58" s="34" t="s">
        <v>39</v>
      </c>
      <c r="D58" s="100" t="s">
        <v>76</v>
      </c>
      <c r="E58" s="34" t="s">
        <v>42</v>
      </c>
      <c r="F58" s="34" t="s">
        <v>11</v>
      </c>
      <c r="G58" s="56">
        <f>18.4</f>
        <v>18.4</v>
      </c>
      <c r="H58" s="56">
        <v>0</v>
      </c>
      <c r="I58" s="56">
        <f>G58+H58</f>
        <v>18.4</v>
      </c>
    </row>
    <row r="59" spans="1:9" s="4" customFormat="1" ht="17.25" customHeight="1" thickBot="1">
      <c r="A59" s="57"/>
      <c r="B59" s="136" t="s">
        <v>17</v>
      </c>
      <c r="C59" s="136"/>
      <c r="D59" s="136"/>
      <c r="E59" s="136"/>
      <c r="F59" s="137"/>
      <c r="G59" s="36">
        <f>G43</f>
        <v>106</v>
      </c>
      <c r="H59" s="36">
        <f>H43</f>
        <v>1570.3</v>
      </c>
      <c r="I59" s="36">
        <f t="shared" si="1"/>
        <v>1676.3</v>
      </c>
    </row>
    <row r="60" spans="1:9" s="4" customFormat="1" ht="17.25" customHeight="1" thickBot="1">
      <c r="A60" s="82" t="s">
        <v>81</v>
      </c>
      <c r="B60" s="130" t="s">
        <v>78</v>
      </c>
      <c r="C60" s="130"/>
      <c r="D60" s="130"/>
      <c r="E60" s="130"/>
      <c r="F60" s="130"/>
      <c r="G60" s="83"/>
      <c r="H60" s="84"/>
      <c r="I60" s="85"/>
    </row>
    <row r="61" spans="1:9" s="4" customFormat="1" ht="28.5" customHeight="1">
      <c r="A61" s="86" t="s">
        <v>82</v>
      </c>
      <c r="B61" s="87" t="s">
        <v>84</v>
      </c>
      <c r="C61" s="88" t="s">
        <v>79</v>
      </c>
      <c r="D61" s="88" t="s">
        <v>83</v>
      </c>
      <c r="E61" s="88" t="s">
        <v>42</v>
      </c>
      <c r="F61" s="88" t="s">
        <v>11</v>
      </c>
      <c r="G61" s="89">
        <v>0</v>
      </c>
      <c r="H61" s="90">
        <v>400</v>
      </c>
      <c r="I61" s="90">
        <f>H61</f>
        <v>400</v>
      </c>
    </row>
    <row r="62" spans="1:9" s="4" customFormat="1" ht="42.75" customHeight="1">
      <c r="A62" s="91" t="s">
        <v>85</v>
      </c>
      <c r="B62" s="55" t="s">
        <v>86</v>
      </c>
      <c r="C62" s="34" t="s">
        <v>79</v>
      </c>
      <c r="D62" s="34" t="s">
        <v>88</v>
      </c>
      <c r="E62" s="34" t="s">
        <v>42</v>
      </c>
      <c r="F62" s="34" t="s">
        <v>23</v>
      </c>
      <c r="G62" s="95">
        <f>2.9-2.9</f>
        <v>0</v>
      </c>
      <c r="H62" s="92">
        <v>0</v>
      </c>
      <c r="I62" s="92">
        <f>G62</f>
        <v>0</v>
      </c>
    </row>
    <row r="63" spans="1:9" s="4" customFormat="1" ht="32.25" customHeight="1">
      <c r="A63" s="91" t="s">
        <v>87</v>
      </c>
      <c r="B63" s="55" t="s">
        <v>89</v>
      </c>
      <c r="C63" s="34" t="s">
        <v>79</v>
      </c>
      <c r="D63" s="34" t="s">
        <v>88</v>
      </c>
      <c r="E63" s="34" t="s">
        <v>42</v>
      </c>
      <c r="F63" s="34" t="s">
        <v>23</v>
      </c>
      <c r="G63" s="95">
        <f>8.5-8.5</f>
        <v>0</v>
      </c>
      <c r="H63" s="92">
        <v>0</v>
      </c>
      <c r="I63" s="92">
        <f>G63</f>
        <v>0</v>
      </c>
    </row>
    <row r="64" spans="1:9" s="4" customFormat="1" ht="32.25" customHeight="1">
      <c r="A64" s="91" t="s">
        <v>92</v>
      </c>
      <c r="B64" s="55" t="s">
        <v>93</v>
      </c>
      <c r="C64" s="34" t="s">
        <v>79</v>
      </c>
      <c r="D64" s="34" t="s">
        <v>88</v>
      </c>
      <c r="E64" s="34" t="s">
        <v>42</v>
      </c>
      <c r="F64" s="34" t="s">
        <v>11</v>
      </c>
      <c r="G64" s="95">
        <f>265+99.7</f>
        <v>364.7</v>
      </c>
      <c r="H64" s="92">
        <v>0</v>
      </c>
      <c r="I64" s="92">
        <f>G64+H64</f>
        <v>364.7</v>
      </c>
    </row>
    <row r="65" spans="1:9" s="4" customFormat="1" ht="45" customHeight="1">
      <c r="A65" s="96" t="s">
        <v>102</v>
      </c>
      <c r="B65" s="105" t="s">
        <v>103</v>
      </c>
      <c r="C65" s="97" t="s">
        <v>79</v>
      </c>
      <c r="D65" s="97" t="s">
        <v>88</v>
      </c>
      <c r="E65" s="97" t="s">
        <v>42</v>
      </c>
      <c r="F65" s="97" t="s">
        <v>23</v>
      </c>
      <c r="G65" s="98">
        <f>0.1+2.9+8.5</f>
        <v>11.5</v>
      </c>
      <c r="H65" s="99">
        <v>0</v>
      </c>
      <c r="I65" s="99">
        <f>G65</f>
        <v>11.5</v>
      </c>
    </row>
    <row r="66" spans="1:9" s="4" customFormat="1" ht="45" customHeight="1" thickBot="1">
      <c r="A66" s="96" t="s">
        <v>104</v>
      </c>
      <c r="B66" s="105" t="s">
        <v>105</v>
      </c>
      <c r="C66" s="97" t="s">
        <v>79</v>
      </c>
      <c r="D66" s="97" t="s">
        <v>88</v>
      </c>
      <c r="E66" s="97" t="s">
        <v>42</v>
      </c>
      <c r="F66" s="97" t="s">
        <v>23</v>
      </c>
      <c r="G66" s="98">
        <f>0.1+2.9+8.5</f>
        <v>11.5</v>
      </c>
      <c r="H66" s="99">
        <v>0</v>
      </c>
      <c r="I66" s="99">
        <f>G66</f>
        <v>11.5</v>
      </c>
    </row>
    <row r="67" spans="1:9" s="4" customFormat="1" ht="17.25" customHeight="1" thickBot="1">
      <c r="A67" s="93"/>
      <c r="B67" s="138" t="s">
        <v>80</v>
      </c>
      <c r="C67" s="138"/>
      <c r="D67" s="138"/>
      <c r="E67" s="138"/>
      <c r="F67" s="139"/>
      <c r="G67" s="83">
        <f>G61+G62+G63+G64+G65+G66</f>
        <v>387.7</v>
      </c>
      <c r="H67" s="84">
        <f>H61+H62</f>
        <v>400</v>
      </c>
      <c r="I67" s="85">
        <f>G67+H67</f>
        <v>787.7</v>
      </c>
    </row>
    <row r="68" spans="1:9" s="4" customFormat="1" ht="20.25" customHeight="1" thickBot="1">
      <c r="A68" s="58"/>
      <c r="B68" s="59" t="s">
        <v>30</v>
      </c>
      <c r="C68" s="60"/>
      <c r="D68" s="59"/>
      <c r="E68" s="60"/>
      <c r="F68" s="59"/>
      <c r="G68" s="42">
        <f>G40+G59+G67</f>
        <v>1512.1000000000001</v>
      </c>
      <c r="H68" s="42">
        <f>H40+H59+H67</f>
        <v>1970.3</v>
      </c>
      <c r="I68" s="42">
        <f>I40+I59+I67</f>
        <v>3482.3999999999996</v>
      </c>
    </row>
    <row r="69" spans="1:9" s="3" customFormat="1" ht="33" customHeight="1">
      <c r="A69" s="70"/>
      <c r="B69" s="140" t="s">
        <v>60</v>
      </c>
      <c r="C69" s="140"/>
      <c r="D69" s="140"/>
      <c r="E69" s="140"/>
      <c r="F69" s="140"/>
      <c r="G69" s="71">
        <f>G25+G68</f>
        <v>1512.1000000000001</v>
      </c>
      <c r="H69" s="71">
        <f>H25+H68</f>
        <v>1970.3</v>
      </c>
      <c r="I69" s="71">
        <f>I25+I68</f>
        <v>3482.3999999999996</v>
      </c>
    </row>
    <row r="70" spans="1:8" ht="15.75" hidden="1">
      <c r="A70" s="72"/>
      <c r="B70" s="73" t="s">
        <v>6</v>
      </c>
      <c r="C70" s="74"/>
      <c r="D70" s="74"/>
      <c r="E70" s="74"/>
      <c r="F70" s="74"/>
      <c r="G70" s="74"/>
      <c r="H70" s="74"/>
    </row>
    <row r="71" spans="1:8" ht="15.75" hidden="1">
      <c r="A71" s="75"/>
      <c r="B71" s="75" t="s">
        <v>7</v>
      </c>
      <c r="C71" s="76"/>
      <c r="D71" s="76"/>
      <c r="E71" s="76"/>
      <c r="F71" s="76"/>
      <c r="G71" s="76"/>
      <c r="H71" s="76"/>
    </row>
    <row r="72" spans="1:8" s="79" customFormat="1" ht="15.75" hidden="1">
      <c r="A72" s="75"/>
      <c r="B72" s="75"/>
      <c r="C72" s="76"/>
      <c r="D72" s="76"/>
      <c r="E72" s="76"/>
      <c r="F72" s="76"/>
      <c r="G72" s="76"/>
      <c r="H72" s="76"/>
    </row>
  </sheetData>
  <sheetProtection/>
  <mergeCells count="40">
    <mergeCell ref="B59:F59"/>
    <mergeCell ref="B60:F60"/>
    <mergeCell ref="B67:F67"/>
    <mergeCell ref="B69:F69"/>
    <mergeCell ref="B57:B58"/>
    <mergeCell ref="A56:A58"/>
    <mergeCell ref="B28:F28"/>
    <mergeCell ref="B39:F39"/>
    <mergeCell ref="B40:F40"/>
    <mergeCell ref="B41:F41"/>
    <mergeCell ref="A50:A51"/>
    <mergeCell ref="B50:B51"/>
    <mergeCell ref="I18:I19"/>
    <mergeCell ref="B20:F20"/>
    <mergeCell ref="B21:E21"/>
    <mergeCell ref="B22:E22"/>
    <mergeCell ref="B26:F26"/>
    <mergeCell ref="B27:F27"/>
    <mergeCell ref="A14:I14"/>
    <mergeCell ref="A15:I15"/>
    <mergeCell ref="A16:I16"/>
    <mergeCell ref="A18:A19"/>
    <mergeCell ref="B18:B19"/>
    <mergeCell ref="C18:C19"/>
    <mergeCell ref="D18:D19"/>
    <mergeCell ref="E18:E19"/>
    <mergeCell ref="F18:F19"/>
    <mergeCell ref="G18:H18"/>
    <mergeCell ref="D7:I7"/>
    <mergeCell ref="C8:I8"/>
    <mergeCell ref="E9:I9"/>
    <mergeCell ref="E10:I10"/>
    <mergeCell ref="C12:I12"/>
    <mergeCell ref="A13:I13"/>
    <mergeCell ref="C1:I1"/>
    <mergeCell ref="C2:I2"/>
    <mergeCell ref="C3:I3"/>
    <mergeCell ref="C4:I4"/>
    <mergeCell ref="B5:I5"/>
    <mergeCell ref="C6:I6"/>
  </mergeCells>
  <printOptions horizontalCentered="1"/>
  <pageMargins left="0.984251968503937" right="0.5905511811023623" top="0.5905511811023623" bottom="0.5905511811023623" header="0.5118110236220472" footer="0.5118110236220472"/>
  <pageSetup fitToHeight="2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УПиС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Стребань Лидия григорьевна</dc:creator>
  <cp:keywords/>
  <dc:description/>
  <cp:lastModifiedBy>Пользователь</cp:lastModifiedBy>
  <cp:lastPrinted>2016-12-20T14:31:51Z</cp:lastPrinted>
  <dcterms:created xsi:type="dcterms:W3CDTF">2004-11-09T12:45:36Z</dcterms:created>
  <dcterms:modified xsi:type="dcterms:W3CDTF">2016-12-22T06:42:17Z</dcterms:modified>
  <cp:category/>
  <cp:version/>
  <cp:contentType/>
  <cp:contentStatus/>
</cp:coreProperties>
</file>